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E03D1C1F-F13C-41AC-9386-3C1FC92D2F40}"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L33" i="7"/>
  <c r="K33" i="7"/>
  <c r="AB8" i="4" a="1"/>
  <c r="AD25"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P44" i="1"/>
  <c r="BJ44" i="1"/>
  <c r="BK44" i="1" s="1"/>
  <c r="BL44" i="1" s="1"/>
  <c r="BQ44" i="1"/>
  <c r="BR44" i="1" s="1"/>
  <c r="BI44" i="1"/>
  <c r="BP43" i="1"/>
  <c r="BR43" i="1" s="1"/>
  <c r="BJ43" i="1"/>
  <c r="BK43" i="1" s="1"/>
  <c r="BL43" i="1" s="1"/>
  <c r="BI43" i="1"/>
  <c r="BQ43" i="1"/>
  <c r="BJ42" i="1"/>
  <c r="BK42" i="1" s="1"/>
  <c r="BL42" i="1" s="1"/>
  <c r="BQ42" i="1"/>
  <c r="BP42" i="1"/>
  <c r="BR42" i="1" s="1"/>
  <c r="BI42" i="1"/>
  <c r="BI41" i="1"/>
  <c r="BQ41" i="1"/>
  <c r="BP41" i="1"/>
  <c r="BI40" i="1"/>
  <c r="BJ40" i="1"/>
  <c r="BK40" i="1" s="1"/>
  <c r="BL40" i="1" s="1"/>
  <c r="BP40" i="1"/>
  <c r="BP39" i="1"/>
  <c r="BR39" i="1" s="1"/>
  <c r="BI39" i="1"/>
  <c r="BQ39" i="1"/>
  <c r="BP38" i="1"/>
  <c r="BJ38" i="1"/>
  <c r="BK38" i="1" s="1"/>
  <c r="BL38" i="1" s="1"/>
  <c r="BI38" i="1"/>
  <c r="BJ37" i="1"/>
  <c r="BQ37" i="1"/>
  <c r="BP37" i="1"/>
  <c r="BI37" i="1"/>
  <c r="BK37" i="1" s="1"/>
  <c r="BL37" i="1" s="1"/>
  <c r="BP36" i="1"/>
  <c r="BJ36" i="1"/>
  <c r="BQ36" i="1"/>
  <c r="BR36" i="1" s="1"/>
  <c r="BI36" i="1"/>
  <c r="BP35" i="1"/>
  <c r="BR35" i="1" s="1"/>
  <c r="BK35" i="1"/>
  <c r="BL35" i="1" s="1"/>
  <c r="BJ35" i="1"/>
  <c r="BI35" i="1"/>
  <c r="BQ35" i="1"/>
  <c r="BJ34" i="1"/>
  <c r="BQ34" i="1"/>
  <c r="BP34" i="1"/>
  <c r="BI34" i="1"/>
  <c r="BP33" i="1"/>
  <c r="BI33" i="1"/>
  <c r="BQ33" i="1"/>
  <c r="BR33" i="1" s="1"/>
  <c r="BJ32" i="1"/>
  <c r="BQ32" i="1"/>
  <c r="BP32" i="1"/>
  <c r="BI32" i="1"/>
  <c r="BP31" i="1"/>
  <c r="BI31" i="1"/>
  <c r="BQ31" i="1"/>
  <c r="BR31" i="1" s="1"/>
  <c r="BP30" i="1"/>
  <c r="BQ30" i="1"/>
  <c r="BI30" i="1"/>
  <c r="BK29" i="1"/>
  <c r="BL29" i="1" s="1"/>
  <c r="BJ29" i="1"/>
  <c r="BI29" i="1"/>
  <c r="BQ29" i="1"/>
  <c r="BP29" i="1"/>
  <c r="BP28" i="1"/>
  <c r="BQ28" i="1"/>
  <c r="BR28" i="1" s="1"/>
  <c r="BI28" i="1"/>
  <c r="BP27" i="1"/>
  <c r="BK27" i="1"/>
  <c r="BL27" i="1" s="1"/>
  <c r="BJ27" i="1"/>
  <c r="BI27" i="1"/>
  <c r="BQ27" i="1"/>
  <c r="BP26" i="1"/>
  <c r="BJ26" i="1"/>
  <c r="BQ26" i="1"/>
  <c r="BR26" i="1" s="1"/>
  <c r="BI26" i="1"/>
  <c r="BP25" i="1"/>
  <c r="BI25" i="1"/>
  <c r="BQ25" i="1"/>
  <c r="BR25" i="1" s="1"/>
  <c r="BJ24" i="1"/>
  <c r="BQ24" i="1"/>
  <c r="BP24" i="1"/>
  <c r="BI24" i="1"/>
  <c r="BP23" i="1"/>
  <c r="BI23" i="1"/>
  <c r="BQ23" i="1"/>
  <c r="BR23" i="1" s="1"/>
  <c r="BP22" i="1"/>
  <c r="BQ22" i="1"/>
  <c r="BI22" i="1"/>
  <c r="BK21" i="1"/>
  <c r="BL21" i="1" s="1"/>
  <c r="BJ21" i="1"/>
  <c r="BI21" i="1"/>
  <c r="BQ21" i="1"/>
  <c r="BP21" i="1"/>
  <c r="BP20" i="1"/>
  <c r="BQ20" i="1"/>
  <c r="BR20" i="1" s="1"/>
  <c r="BI20" i="1"/>
  <c r="BP19" i="1"/>
  <c r="BK19" i="1"/>
  <c r="BL19" i="1" s="1"/>
  <c r="BJ19" i="1"/>
  <c r="BI19" i="1"/>
  <c r="BQ19" i="1"/>
  <c r="BJ18" i="1"/>
  <c r="BQ18" i="1"/>
  <c r="BP18" i="1"/>
  <c r="BI18" i="1"/>
  <c r="BP17" i="1"/>
  <c r="BI17" i="1"/>
  <c r="BQ17" i="1"/>
  <c r="BR17" i="1" s="1"/>
  <c r="BJ16" i="1"/>
  <c r="BK16" i="1" s="1"/>
  <c r="BL16" i="1" s="1"/>
  <c r="BQ16" i="1"/>
  <c r="BP16" i="1"/>
  <c r="BI16" i="1"/>
  <c r="BP15" i="1"/>
  <c r="BI15" i="1"/>
  <c r="BQ15" i="1"/>
  <c r="BR15" i="1" s="1"/>
  <c r="BP14" i="1"/>
  <c r="BJ14" i="1"/>
  <c r="BI14" i="1"/>
  <c r="BK13" i="1"/>
  <c r="BL13" i="1" s="1"/>
  <c r="BJ13" i="1"/>
  <c r="BI13" i="1"/>
  <c r="BQ13" i="1"/>
  <c r="BP13" i="1"/>
  <c r="BP12" i="1"/>
  <c r="BQ12" i="1"/>
  <c r="BR12" i="1" s="1"/>
  <c r="BI12" i="1"/>
  <c r="BP11" i="1"/>
  <c r="BK11" i="1"/>
  <c r="BL11" i="1" s="1"/>
  <c r="BJ11" i="1"/>
  <c r="BI11" i="1"/>
  <c r="BQ11" i="1"/>
  <c r="BJ10" i="1"/>
  <c r="BK10" i="1" s="1"/>
  <c r="BL10" i="1" s="1"/>
  <c r="BQ10" i="1"/>
  <c r="BP10" i="1"/>
  <c r="BI10" i="1"/>
  <c r="BP9" i="1"/>
  <c r="BI9" i="1"/>
  <c r="BQ9" i="1"/>
  <c r="BR9" i="1" s="1"/>
  <c r="BJ8" i="1"/>
  <c r="BQ8" i="1"/>
  <c r="BP8" i="1"/>
  <c r="BR8" i="1" s="1"/>
  <c r="BI8" i="1"/>
  <c r="BP7" i="1"/>
  <c r="BI7" i="1"/>
  <c r="BQ7" i="1"/>
  <c r="BR7" i="1" s="1"/>
  <c r="BP6" i="1"/>
  <c r="BQ6" i="1"/>
  <c r="BI6" i="1"/>
  <c r="BK5" i="1"/>
  <c r="BL5" i="1" s="1"/>
  <c r="BJ5" i="1"/>
  <c r="BI5" i="1"/>
  <c r="BQ5" i="1"/>
  <c r="BP5" i="1"/>
  <c r="BR5" i="1" s="1"/>
  <c r="AE47" i="4" l="1"/>
  <c r="AB46" i="4"/>
  <c r="AD44" i="4"/>
  <c r="AF42" i="4"/>
  <c r="AC41" i="4"/>
  <c r="AE39" i="4"/>
  <c r="AB38" i="4"/>
  <c r="AD36" i="4"/>
  <c r="AF34" i="4"/>
  <c r="AC33" i="4"/>
  <c r="AE31" i="4"/>
  <c r="AB30" i="4"/>
  <c r="AD28" i="4"/>
  <c r="AF26" i="4"/>
  <c r="AC25" i="4"/>
  <c r="AE23" i="4"/>
  <c r="AB22" i="4"/>
  <c r="AD20" i="4"/>
  <c r="AF18" i="4"/>
  <c r="AC17" i="4"/>
  <c r="AE15" i="4"/>
  <c r="AB14" i="4"/>
  <c r="AD12" i="4"/>
  <c r="AF10" i="4"/>
  <c r="AC9"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E46" i="4"/>
  <c r="AC40" i="4"/>
  <c r="AF33" i="4"/>
  <c r="AB29" i="4"/>
  <c r="AC24" i="4"/>
  <c r="AF17" i="4"/>
  <c r="AE14" i="4"/>
  <c r="AD11" i="4"/>
  <c r="AF12" i="4"/>
  <c r="AD43" i="4"/>
  <c r="AB37" i="4"/>
  <c r="AE30" i="4"/>
  <c r="AE22" i="4"/>
  <c r="AF9" i="4"/>
  <c r="AC43" i="4"/>
  <c r="AB40" i="4"/>
  <c r="AC35" i="4"/>
  <c r="AB32" i="4"/>
  <c r="AC27" i="4"/>
  <c r="AB24" i="4"/>
  <c r="AC19" i="4"/>
  <c r="AB16" i="4"/>
  <c r="AE9" i="4"/>
  <c r="AE44" i="4"/>
  <c r="AD41" i="4"/>
  <c r="AE36" i="4"/>
  <c r="AD33" i="4"/>
  <c r="AE28" i="4"/>
  <c r="AF23" i="4"/>
  <c r="AB19" i="4"/>
  <c r="AB11" i="4"/>
  <c r="AE45" i="4"/>
  <c r="AD42" i="4"/>
  <c r="AC39" i="4"/>
  <c r="AB36" i="4"/>
  <c r="AF32" i="4"/>
  <c r="AE29" i="4"/>
  <c r="AD26" i="4"/>
  <c r="AC23" i="4"/>
  <c r="AB20" i="4"/>
  <c r="AF16" i="4"/>
  <c r="AD10"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1" i="4"/>
  <c r="AD35" i="4"/>
  <c r="AD27" i="4"/>
  <c r="AD19" i="4"/>
  <c r="AB13" i="4"/>
  <c r="AF44" i="4"/>
  <c r="AE41" i="4"/>
  <c r="AD38" i="4"/>
  <c r="AE33" i="4"/>
  <c r="AD30" i="4"/>
  <c r="AF28" i="4"/>
  <c r="AE25" i="4"/>
  <c r="AD22" i="4"/>
  <c r="AF20" i="4"/>
  <c r="AE17" i="4"/>
  <c r="AD14" i="4"/>
  <c r="AB8" i="4"/>
  <c r="AF47" i="4"/>
  <c r="AC46" i="4"/>
  <c r="AB43" i="4"/>
  <c r="AF39" i="4"/>
  <c r="AC38" i="4"/>
  <c r="AB35" i="4"/>
  <c r="AF31" i="4"/>
  <c r="AC30" i="4"/>
  <c r="AB27" i="4"/>
  <c r="AC22" i="4"/>
  <c r="AE20" i="4"/>
  <c r="AD17" i="4"/>
  <c r="AF15" i="4"/>
  <c r="AC14" i="4"/>
  <c r="AE12" i="4"/>
  <c r="AD9" i="4"/>
  <c r="AC47" i="4"/>
  <c r="AB44" i="4"/>
  <c r="AF40" i="4"/>
  <c r="AE37" i="4"/>
  <c r="AD34" i="4"/>
  <c r="AC31" i="4"/>
  <c r="AB28" i="4"/>
  <c r="AF24" i="4"/>
  <c r="AE21" i="4"/>
  <c r="AD18" i="4"/>
  <c r="AC15" i="4"/>
  <c r="AE13" i="4"/>
  <c r="AB12" i="4"/>
  <c r="AF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B45" i="4"/>
  <c r="AE38" i="4"/>
  <c r="AC32" i="4"/>
  <c r="AF25" i="4"/>
  <c r="AB21" i="4"/>
  <c r="AC16" i="4"/>
  <c r="AC8" i="4"/>
  <c r="AD46" i="4"/>
  <c r="AF36" i="4"/>
  <c r="AC11" i="4"/>
  <c r="BK14" i="1"/>
  <c r="BL14" i="1" s="1"/>
  <c r="BK26" i="1"/>
  <c r="BL26" i="1" s="1"/>
  <c r="BK34" i="1"/>
  <c r="BL34" i="1" s="1"/>
  <c r="BR41" i="1"/>
  <c r="BK18" i="1"/>
  <c r="BL18" i="1" s="1"/>
  <c r="BK24" i="1"/>
  <c r="BL24" i="1" s="1"/>
  <c r="BK32" i="1"/>
  <c r="BL32" i="1" s="1"/>
  <c r="BK36" i="1"/>
  <c r="BL36" i="1" s="1"/>
  <c r="BR40" i="1"/>
  <c r="BR22" i="1"/>
  <c r="BR30" i="1"/>
  <c r="BR34" i="1"/>
  <c r="BK8" i="1"/>
  <c r="BL8" i="1" s="1"/>
  <c r="BR18" i="1"/>
  <c r="BR19" i="1"/>
  <c r="BR21" i="1"/>
  <c r="BR24" i="1"/>
  <c r="BR27" i="1"/>
  <c r="BR29" i="1"/>
  <c r="BR32" i="1"/>
  <c r="BR37" i="1"/>
  <c r="BR6" i="1"/>
  <c r="BR10" i="1"/>
  <c r="BR11" i="1"/>
  <c r="BR13" i="1"/>
  <c r="BR16" i="1"/>
  <c r="BJ7" i="1"/>
  <c r="BK7" i="1" s="1"/>
  <c r="BL7" i="1" s="1"/>
  <c r="BJ15" i="1"/>
  <c r="BK15" i="1" s="1"/>
  <c r="BL15" i="1" s="1"/>
  <c r="BJ23" i="1"/>
  <c r="BK23" i="1" s="1"/>
  <c r="BL23" i="1" s="1"/>
  <c r="BJ31" i="1"/>
  <c r="BK31" i="1" s="1"/>
  <c r="BL31" i="1" s="1"/>
  <c r="BJ39" i="1"/>
  <c r="BK39" i="1" s="1"/>
  <c r="BL39" i="1" s="1"/>
  <c r="BQ14" i="1"/>
  <c r="BR14" i="1" s="1"/>
  <c r="BQ38" i="1"/>
  <c r="BR38" i="1" s="1"/>
  <c r="BJ12" i="1"/>
  <c r="BK12" i="1" s="1"/>
  <c r="BL12" i="1" s="1"/>
  <c r="BJ20" i="1"/>
  <c r="BK20" i="1" s="1"/>
  <c r="BL20" i="1" s="1"/>
  <c r="BJ28" i="1"/>
  <c r="BK28" i="1" s="1"/>
  <c r="BL28" i="1" s="1"/>
  <c r="BQ40" i="1"/>
  <c r="BJ9" i="1"/>
  <c r="BK9" i="1" s="1"/>
  <c r="BL9" i="1" s="1"/>
  <c r="BJ17" i="1"/>
  <c r="BK17" i="1" s="1"/>
  <c r="BL17" i="1" s="1"/>
  <c r="BJ25" i="1"/>
  <c r="BK25" i="1" s="1"/>
  <c r="BL25" i="1" s="1"/>
  <c r="BJ33" i="1"/>
  <c r="BK33" i="1" s="1"/>
  <c r="BL33" i="1" s="1"/>
  <c r="BJ41" i="1"/>
  <c r="BK41" i="1" s="1"/>
  <c r="BL41" i="1" s="1"/>
  <c r="BJ6" i="1"/>
  <c r="BK6" i="1" s="1"/>
  <c r="BL6" i="1" s="1"/>
  <c r="BJ22" i="1"/>
  <c r="BK22" i="1" s="1"/>
  <c r="BL22" i="1" s="1"/>
  <c r="BJ30" i="1"/>
  <c r="BK30" i="1" s="1"/>
  <c r="BL30"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M28" i="4"/>
  <c r="AM29" i="4"/>
  <c r="AM30" i="4"/>
  <c r="AM31" i="4"/>
  <c r="AM32" i="4"/>
  <c r="AM33" i="4"/>
  <c r="AM34" i="4"/>
  <c r="AM35" i="4"/>
  <c r="AM36" i="4"/>
  <c r="AM37" i="4"/>
  <c r="AM38" i="4"/>
  <c r="AN38" i="4" s="1"/>
  <c r="H38" i="4" s="1"/>
  <c r="AM39" i="4"/>
  <c r="AM40" i="4"/>
  <c r="AM41" i="4"/>
  <c r="AM42" i="4"/>
  <c r="AM43" i="4"/>
  <c r="AN43" i="4" s="1"/>
  <c r="H43" i="4" s="1"/>
  <c r="AM44" i="4"/>
  <c r="AM45" i="4"/>
  <c r="AM46" i="4"/>
  <c r="AN46" i="4" s="1"/>
  <c r="H46" i="4" s="1"/>
  <c r="AM47" i="4"/>
  <c r="AN19" i="4" s="1"/>
  <c r="H19" i="4" s="1"/>
  <c r="AM8" i="4"/>
  <c r="W9" i="4"/>
  <c r="X9" i="4"/>
  <c r="E9" i="4" s="1"/>
  <c r="W10" i="4"/>
  <c r="X10" i="4"/>
  <c r="E10" i="4" s="1"/>
  <c r="W11" i="4"/>
  <c r="X11" i="4"/>
  <c r="E11" i="4" s="1"/>
  <c r="X8" i="23" s="1"/>
  <c r="W12" i="4"/>
  <c r="D12" i="4" s="1"/>
  <c r="X12" i="4"/>
  <c r="E12" i="4" s="1"/>
  <c r="X9" i="37" s="1"/>
  <c r="W13" i="4"/>
  <c r="X13" i="4"/>
  <c r="E13" i="4" s="1"/>
  <c r="W14" i="4"/>
  <c r="X14" i="4"/>
  <c r="E14" i="4" s="1"/>
  <c r="X11" i="32" s="1"/>
  <c r="W15" i="4"/>
  <c r="D15" i="4" s="1"/>
  <c r="X15" i="4"/>
  <c r="E15" i="4" s="1"/>
  <c r="X12" i="31" s="1"/>
  <c r="W16" i="4"/>
  <c r="D16" i="4" s="1"/>
  <c r="V13" i="42" s="1"/>
  <c r="X16" i="4"/>
  <c r="E16" i="4" s="1"/>
  <c r="X13" i="38" s="1"/>
  <c r="W17" i="4"/>
  <c r="X17" i="4"/>
  <c r="W18" i="4"/>
  <c r="X18" i="4"/>
  <c r="E18" i="4" s="1"/>
  <c r="W19" i="4"/>
  <c r="D19" i="4" s="1"/>
  <c r="X19" i="4"/>
  <c r="E19" i="4" s="1"/>
  <c r="W20" i="4"/>
  <c r="D20" i="4" s="1"/>
  <c r="V17" i="36" s="1"/>
  <c r="X20" i="4"/>
  <c r="E20" i="4" s="1"/>
  <c r="W21" i="4"/>
  <c r="D21" i="4" s="1"/>
  <c r="X21" i="4"/>
  <c r="E21" i="4" s="1"/>
  <c r="W22" i="4"/>
  <c r="X22" i="4"/>
  <c r="E22" i="4" s="1"/>
  <c r="X19" i="20" s="1"/>
  <c r="W23" i="4"/>
  <c r="X23" i="4"/>
  <c r="E23" i="4" s="1"/>
  <c r="W24" i="4"/>
  <c r="D24" i="4" s="1"/>
  <c r="V21" i="38" s="1"/>
  <c r="X24" i="4"/>
  <c r="E24" i="4" s="1"/>
  <c r="X21" i="13" s="1"/>
  <c r="W25" i="4"/>
  <c r="X25" i="4"/>
  <c r="W26" i="4"/>
  <c r="X26" i="4"/>
  <c r="E26" i="4" s="1"/>
  <c r="X23" i="52" s="1"/>
  <c r="W27" i="4"/>
  <c r="D27" i="4" s="1"/>
  <c r="X27" i="4"/>
  <c r="E27" i="4" s="1"/>
  <c r="W28" i="4"/>
  <c r="D28" i="4" s="1"/>
  <c r="V25" i="15" s="1"/>
  <c r="X28" i="4"/>
  <c r="E28" i="4" s="1"/>
  <c r="X25" i="15" s="1"/>
  <c r="W29" i="4"/>
  <c r="D29" i="4" s="1"/>
  <c r="X29" i="4"/>
  <c r="E29" i="4" s="1"/>
  <c r="W30" i="4"/>
  <c r="D30" i="4" s="1"/>
  <c r="V27" i="28" s="1"/>
  <c r="X30" i="4"/>
  <c r="E30" i="4" s="1"/>
  <c r="X27" i="22" s="1"/>
  <c r="W31" i="4"/>
  <c r="D31" i="4" s="1"/>
  <c r="X31" i="4"/>
  <c r="E31" i="4" s="1"/>
  <c r="X28" i="35" s="1"/>
  <c r="W32" i="4"/>
  <c r="X32" i="4"/>
  <c r="E32" i="4" s="1"/>
  <c r="X29" i="50" s="1"/>
  <c r="W33" i="4"/>
  <c r="X33" i="4"/>
  <c r="E33" i="4" s="1"/>
  <c r="W34" i="4"/>
  <c r="D34" i="4" s="1"/>
  <c r="X34" i="4"/>
  <c r="E34" i="4" s="1"/>
  <c r="W35" i="4"/>
  <c r="D35" i="4" s="1"/>
  <c r="X35" i="4"/>
  <c r="E35" i="4" s="1"/>
  <c r="X32" i="19" s="1"/>
  <c r="W36" i="4"/>
  <c r="D36" i="4" s="1"/>
  <c r="X36" i="4"/>
  <c r="E36" i="4" s="1"/>
  <c r="X33" i="29" s="1"/>
  <c r="W37" i="4"/>
  <c r="X37" i="4"/>
  <c r="E37" i="4" s="1"/>
  <c r="W38" i="4"/>
  <c r="X38" i="4"/>
  <c r="E38" i="4" s="1"/>
  <c r="W39" i="4"/>
  <c r="X39" i="4"/>
  <c r="E39" i="4" s="1"/>
  <c r="X36" i="39" s="1"/>
  <c r="W40" i="4"/>
  <c r="X40" i="4"/>
  <c r="E40" i="4" s="1"/>
  <c r="X37" i="34" s="1"/>
  <c r="W41" i="4"/>
  <c r="D41" i="4" s="1"/>
  <c r="X41" i="4"/>
  <c r="W42" i="4"/>
  <c r="X42" i="4"/>
  <c r="E42" i="4" s="1"/>
  <c r="W43" i="4"/>
  <c r="D43" i="4" s="1"/>
  <c r="X43" i="4"/>
  <c r="E43" i="4" s="1"/>
  <c r="W44" i="4"/>
  <c r="D44" i="4" s="1"/>
  <c r="V41" i="30" s="1"/>
  <c r="X44" i="4"/>
  <c r="E44" i="4" s="1"/>
  <c r="X41" i="21" s="1"/>
  <c r="W45" i="4"/>
  <c r="D45" i="4" s="1"/>
  <c r="V42" i="30" s="1"/>
  <c r="X45" i="4"/>
  <c r="W46" i="4"/>
  <c r="D46" i="4" s="1"/>
  <c r="V43" i="30" s="1"/>
  <c r="X46" i="4"/>
  <c r="E46" i="4" s="1"/>
  <c r="X47" i="4"/>
  <c r="E47" i="4" s="1"/>
  <c r="X8" i="4"/>
  <c r="E8" i="4" s="1"/>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D44" i="13"/>
  <c r="D41" i="12"/>
  <c r="D42" i="12"/>
  <c r="D43" i="12"/>
  <c r="D44" i="12"/>
  <c r="D41" i="14"/>
  <c r="D42" i="14"/>
  <c r="D43" i="14"/>
  <c r="D44" i="14"/>
  <c r="D41" i="15"/>
  <c r="D42" i="15"/>
  <c r="D43" i="15"/>
  <c r="D44" i="15"/>
  <c r="D41" i="16"/>
  <c r="D42" i="16"/>
  <c r="D43" i="16"/>
  <c r="D44" i="16"/>
  <c r="D41" i="17"/>
  <c r="D42" i="17"/>
  <c r="D43" i="17"/>
  <c r="D44" i="17"/>
  <c r="D41" i="18"/>
  <c r="D42" i="18"/>
  <c r="D43" i="18"/>
  <c r="D44" i="18"/>
  <c r="D41" i="19"/>
  <c r="D42" i="19"/>
  <c r="D43" i="19"/>
  <c r="D44" i="19"/>
  <c r="D41" i="20"/>
  <c r="D42" i="20"/>
  <c r="D43" i="20"/>
  <c r="D44" i="20"/>
  <c r="D41" i="21"/>
  <c r="D42" i="21"/>
  <c r="D43" i="21"/>
  <c r="D44" i="21"/>
  <c r="D41" i="22"/>
  <c r="D42" i="22"/>
  <c r="D43" i="22"/>
  <c r="D44" i="22"/>
  <c r="D41" i="23"/>
  <c r="D42" i="23"/>
  <c r="D43" i="23"/>
  <c r="D44" i="23"/>
  <c r="D41" i="24"/>
  <c r="D42" i="24"/>
  <c r="D43" i="24"/>
  <c r="D44" i="24"/>
  <c r="D41" i="25"/>
  <c r="D42" i="25"/>
  <c r="D43" i="25"/>
  <c r="D44" i="25"/>
  <c r="D41" i="26"/>
  <c r="D42" i="26"/>
  <c r="D43" i="26"/>
  <c r="D44" i="26"/>
  <c r="D41" i="27"/>
  <c r="D42" i="27"/>
  <c r="D43" i="27"/>
  <c r="D44" i="27"/>
  <c r="D41" i="28"/>
  <c r="D42" i="28"/>
  <c r="D43" i="28"/>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D8" i="52"/>
  <c r="D9" i="52"/>
  <c r="D10" i="52"/>
  <c r="D11" i="52"/>
  <c r="D12" i="52"/>
  <c r="D13" i="52"/>
  <c r="D14" i="52"/>
  <c r="D15" i="52"/>
  <c r="D16" i="52"/>
  <c r="D17" i="52"/>
  <c r="D18" i="52"/>
  <c r="D19" i="52"/>
  <c r="D20" i="52"/>
  <c r="D21" i="52"/>
  <c r="D22" i="52"/>
  <c r="D23" i="52"/>
  <c r="D24" i="52"/>
  <c r="D25" i="52"/>
  <c r="D26" i="52"/>
  <c r="D27" i="52"/>
  <c r="D28" i="52"/>
  <c r="D29" i="52"/>
  <c r="D30" i="52"/>
  <c r="D5" i="52"/>
  <c r="D41" i="43"/>
  <c r="D42" i="43"/>
  <c r="D43" i="43"/>
  <c r="C40" i="51"/>
  <c r="C44" i="51" s="1"/>
  <c r="C39" i="52"/>
  <c r="C44" i="52" s="1"/>
  <c r="D42" i="4"/>
  <c r="V39" i="16" s="1"/>
  <c r="D38" i="4"/>
  <c r="D32" i="4"/>
  <c r="V29" i="22" s="1"/>
  <c r="D26" i="4"/>
  <c r="D18" i="4"/>
  <c r="V15" i="22" s="1"/>
  <c r="F45" i="4"/>
  <c r="T42" i="30" s="1"/>
  <c r="C45" i="7"/>
  <c r="L44" i="52"/>
  <c r="C5" i="8"/>
  <c r="C44" i="8" s="1"/>
  <c r="D5" i="8"/>
  <c r="D6" i="8"/>
  <c r="D7" i="8"/>
  <c r="O10" i="4"/>
  <c r="P10" i="4" s="1"/>
  <c r="C10" i="4" s="1"/>
  <c r="D8" i="8"/>
  <c r="O11" i="4"/>
  <c r="P11" i="4" s="1"/>
  <c r="C11" i="4" s="1"/>
  <c r="F8" i="13" s="1"/>
  <c r="AN11" i="4"/>
  <c r="H11" i="4" s="1"/>
  <c r="D9" i="8"/>
  <c r="D10" i="8"/>
  <c r="O13" i="4"/>
  <c r="P13" i="4" s="1"/>
  <c r="C13" i="4" s="1"/>
  <c r="AN13" i="4"/>
  <c r="H13" i="4" s="1"/>
  <c r="D11" i="8"/>
  <c r="D12" i="8"/>
  <c r="D13" i="8"/>
  <c r="D14" i="8"/>
  <c r="O17" i="4"/>
  <c r="P17" i="4" s="1"/>
  <c r="C17" i="4" s="1"/>
  <c r="P14" i="43" s="1"/>
  <c r="D15" i="8"/>
  <c r="O18" i="4"/>
  <c r="P18" i="4" s="1"/>
  <c r="C18" i="4" s="1"/>
  <c r="D16" i="8"/>
  <c r="D17" i="8"/>
  <c r="D18" i="8"/>
  <c r="E18" i="8" s="1"/>
  <c r="AN21" i="4"/>
  <c r="H21" i="4" s="1"/>
  <c r="D19" i="8"/>
  <c r="E19" i="8" s="1"/>
  <c r="D20" i="8"/>
  <c r="AN23" i="4"/>
  <c r="H23" i="4" s="1"/>
  <c r="D21" i="8"/>
  <c r="D22" i="8"/>
  <c r="D23" i="8"/>
  <c r="D24" i="8"/>
  <c r="D25" i="8"/>
  <c r="D26" i="8"/>
  <c r="AN29" i="4"/>
  <c r="H29" i="4" s="1"/>
  <c r="N26" i="15" s="1"/>
  <c r="D27" i="8"/>
  <c r="D28" i="8"/>
  <c r="O31" i="4"/>
  <c r="P31" i="4" s="1"/>
  <c r="C31" i="4" s="1"/>
  <c r="F28" i="17" s="1"/>
  <c r="AN31" i="4"/>
  <c r="H31" i="4" s="1"/>
  <c r="D29" i="8"/>
  <c r="D30" i="8"/>
  <c r="AN33" i="4"/>
  <c r="H33" i="4" s="1"/>
  <c r="D31" i="8"/>
  <c r="D32" i="8"/>
  <c r="D33" i="8"/>
  <c r="E33" i="8" s="1"/>
  <c r="O36" i="4"/>
  <c r="P36" i="4" s="1"/>
  <c r="C36" i="4" s="1"/>
  <c r="D34" i="8"/>
  <c r="AN37" i="4"/>
  <c r="H37" i="4" s="1"/>
  <c r="N34" i="12" s="1"/>
  <c r="D35" i="8"/>
  <c r="D36" i="8"/>
  <c r="AN39" i="4"/>
  <c r="H39" i="4" s="1"/>
  <c r="D37" i="8"/>
  <c r="D38" i="8"/>
  <c r="D39" i="8"/>
  <c r="E39" i="8" s="1"/>
  <c r="D40" i="8"/>
  <c r="O43" i="4"/>
  <c r="P43" i="4" s="1"/>
  <c r="C43" i="4" s="1"/>
  <c r="L44" i="8"/>
  <c r="AN47" i="4"/>
  <c r="H47" i="4" s="1"/>
  <c r="N44" i="15" s="1"/>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D37" i="14"/>
  <c r="D38" i="14"/>
  <c r="D39" i="14"/>
  <c r="D40" i="14"/>
  <c r="L44" i="14"/>
  <c r="D5" i="15"/>
  <c r="C9" i="15"/>
  <c r="C44" i="15" s="1"/>
  <c r="D6" i="15"/>
  <c r="D7" i="15"/>
  <c r="D8" i="15"/>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D39" i="18"/>
  <c r="D40" i="18"/>
  <c r="L44" i="18"/>
  <c r="D5" i="19"/>
  <c r="C13" i="19"/>
  <c r="D6" i="19"/>
  <c r="D7" i="19"/>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L44" i="19"/>
  <c r="D5" i="20"/>
  <c r="C14" i="20"/>
  <c r="D6" i="20"/>
  <c r="D7" i="20"/>
  <c r="D8" i="20"/>
  <c r="D9" i="20"/>
  <c r="E9" i="20" s="1"/>
  <c r="D10" i="20"/>
  <c r="D11" i="20"/>
  <c r="D12" i="20"/>
  <c r="D13" i="20"/>
  <c r="E13" i="20" s="1"/>
  <c r="D14" i="20"/>
  <c r="D15" i="20"/>
  <c r="D16" i="20"/>
  <c r="D17" i="20"/>
  <c r="D18" i="20"/>
  <c r="D19" i="20"/>
  <c r="D20" i="20"/>
  <c r="D21" i="20"/>
  <c r="E21" i="20" s="1"/>
  <c r="D22" i="20"/>
  <c r="D23" i="20"/>
  <c r="D24" i="20"/>
  <c r="D25" i="20"/>
  <c r="E25" i="20" s="1"/>
  <c r="D26" i="20"/>
  <c r="D27" i="20"/>
  <c r="D28" i="20"/>
  <c r="D29" i="20"/>
  <c r="E29" i="20" s="1"/>
  <c r="D30" i="20"/>
  <c r="D31" i="20"/>
  <c r="D32" i="20"/>
  <c r="D33" i="20"/>
  <c r="D34" i="20"/>
  <c r="D35" i="20"/>
  <c r="D36" i="20"/>
  <c r="D37" i="20"/>
  <c r="E37" i="20" s="1"/>
  <c r="D38" i="20"/>
  <c r="D39" i="20"/>
  <c r="D40" i="20"/>
  <c r="L44" i="20"/>
  <c r="D5" i="21"/>
  <c r="C15" i="21"/>
  <c r="C44" i="21" s="1"/>
  <c r="D6" i="21"/>
  <c r="D7" i="21"/>
  <c r="D8" i="21"/>
  <c r="D9" i="21"/>
  <c r="D10" i="21"/>
  <c r="D11" i="21"/>
  <c r="D12"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D38" i="21"/>
  <c r="D39" i="21"/>
  <c r="D40" i="21"/>
  <c r="L44" i="21"/>
  <c r="D5" i="22"/>
  <c r="C16" i="22"/>
  <c r="D6" i="22"/>
  <c r="D7" i="22"/>
  <c r="D8" i="22"/>
  <c r="D9" i="22"/>
  <c r="D10" i="22"/>
  <c r="D11" i="22"/>
  <c r="D12" i="22"/>
  <c r="D13" i="22"/>
  <c r="D14" i="22"/>
  <c r="D15" i="22"/>
  <c r="D16" i="22"/>
  <c r="D17" i="22"/>
  <c r="D18" i="22"/>
  <c r="D19" i="22"/>
  <c r="D20" i="22"/>
  <c r="D21" i="22"/>
  <c r="E21" i="22" s="1"/>
  <c r="D22" i="22"/>
  <c r="D23" i="22"/>
  <c r="D24" i="22"/>
  <c r="D25" i="22"/>
  <c r="D26" i="22"/>
  <c r="D27" i="22"/>
  <c r="D28" i="22"/>
  <c r="D29" i="22"/>
  <c r="D30" i="22"/>
  <c r="D31" i="22"/>
  <c r="D32" i="22"/>
  <c r="D33" i="22"/>
  <c r="D34" i="22"/>
  <c r="D35" i="22"/>
  <c r="D36" i="22"/>
  <c r="D37" i="22"/>
  <c r="E37" i="22" s="1"/>
  <c r="D38" i="22"/>
  <c r="D39" i="22"/>
  <c r="D40" i="22"/>
  <c r="L44" i="22"/>
  <c r="D5" i="23"/>
  <c r="C17" i="23"/>
  <c r="C44" i="23" s="1"/>
  <c r="D6" i="23"/>
  <c r="D7" i="23"/>
  <c r="D8" i="23"/>
  <c r="E8" i="23" s="1"/>
  <c r="D9" i="23"/>
  <c r="D10" i="23"/>
  <c r="D11" i="23"/>
  <c r="D12" i="23"/>
  <c r="D13" i="23"/>
  <c r="D14" i="23"/>
  <c r="D15" i="23"/>
  <c r="D16" i="23"/>
  <c r="D17" i="23"/>
  <c r="D18" i="23"/>
  <c r="D19" i="23"/>
  <c r="D20" i="23"/>
  <c r="D21" i="23"/>
  <c r="D22" i="23"/>
  <c r="D23" i="23"/>
  <c r="D24" i="23"/>
  <c r="D25" i="23"/>
  <c r="D26" i="23"/>
  <c r="D27" i="23"/>
  <c r="D28" i="23"/>
  <c r="D29" i="23"/>
  <c r="E29" i="23" s="1"/>
  <c r="D30" i="23"/>
  <c r="D31" i="23"/>
  <c r="D32" i="23"/>
  <c r="D33" i="23"/>
  <c r="D34" i="23"/>
  <c r="E34" i="23" s="1"/>
  <c r="D35" i="23"/>
  <c r="D36" i="23"/>
  <c r="D37" i="23"/>
  <c r="D38" i="23"/>
  <c r="D39" i="23"/>
  <c r="D40" i="23"/>
  <c r="L44" i="23"/>
  <c r="D5" i="24"/>
  <c r="C18" i="24"/>
  <c r="D6" i="24"/>
  <c r="D7" i="24"/>
  <c r="D8" i="24"/>
  <c r="D9" i="24"/>
  <c r="D10" i="24"/>
  <c r="D11" i="24"/>
  <c r="D12" i="24"/>
  <c r="D13" i="24"/>
  <c r="D14" i="24"/>
  <c r="D15" i="24"/>
  <c r="D16" i="24"/>
  <c r="D17" i="24"/>
  <c r="D18" i="24"/>
  <c r="D19" i="24"/>
  <c r="D20" i="24"/>
  <c r="D21" i="24"/>
  <c r="E21" i="24" s="1"/>
  <c r="D22" i="24"/>
  <c r="D23" i="24"/>
  <c r="D24" i="24"/>
  <c r="D25" i="24"/>
  <c r="D26" i="24"/>
  <c r="D27" i="24"/>
  <c r="D28" i="24"/>
  <c r="D29" i="24"/>
  <c r="D30" i="24"/>
  <c r="D31" i="24"/>
  <c r="D32" i="24"/>
  <c r="D33" i="24"/>
  <c r="D34" i="24"/>
  <c r="D35" i="24"/>
  <c r="D36" i="24"/>
  <c r="D37" i="24"/>
  <c r="E37" i="24" s="1"/>
  <c r="D38" i="24"/>
  <c r="D39" i="24"/>
  <c r="D40" i="24"/>
  <c r="L44" i="24"/>
  <c r="D5" i="25"/>
  <c r="C19" i="25"/>
  <c r="C44" i="25" s="1"/>
  <c r="D6" i="25"/>
  <c r="D7" i="25"/>
  <c r="D8" i="25"/>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D7" i="30"/>
  <c r="D8" i="30"/>
  <c r="D9" i="30"/>
  <c r="D10" i="30"/>
  <c r="D11" i="30"/>
  <c r="D12" i="30"/>
  <c r="D13" i="30"/>
  <c r="E13" i="30" s="1"/>
  <c r="D14" i="30"/>
  <c r="D15" i="30"/>
  <c r="D16" i="30"/>
  <c r="D17" i="30"/>
  <c r="D18" i="30"/>
  <c r="E18" i="30" s="1"/>
  <c r="D19" i="30"/>
  <c r="D20" i="30"/>
  <c r="D21" i="30"/>
  <c r="D22" i="30"/>
  <c r="D23" i="30"/>
  <c r="D24" i="30"/>
  <c r="D25" i="30"/>
  <c r="D26" i="30"/>
  <c r="D27" i="30"/>
  <c r="D28" i="30"/>
  <c r="D29" i="30"/>
  <c r="D30" i="30"/>
  <c r="D31" i="30"/>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C44" i="33" s="1"/>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D17" i="40"/>
  <c r="D18" i="40"/>
  <c r="D19" i="40"/>
  <c r="D20" i="40"/>
  <c r="D21" i="40"/>
  <c r="E21" i="40" s="1"/>
  <c r="D22" i="40"/>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D6" i="42"/>
  <c r="D7" i="42"/>
  <c r="D8" i="42"/>
  <c r="D9" i="42"/>
  <c r="D10" i="42"/>
  <c r="D11" i="42"/>
  <c r="D12" i="42"/>
  <c r="D13" i="42"/>
  <c r="D14" i="42"/>
  <c r="D15" i="42"/>
  <c r="D16" i="42"/>
  <c r="D17" i="42"/>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V23" i="44"/>
  <c r="D24" i="44"/>
  <c r="D25" i="44"/>
  <c r="D26" i="44"/>
  <c r="D27" i="44"/>
  <c r="D28" i="44"/>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P27" i="8" s="1"/>
  <c r="O14" i="4"/>
  <c r="P14" i="4" s="1"/>
  <c r="C14" i="4" s="1"/>
  <c r="F11" i="33" s="1"/>
  <c r="O15" i="4"/>
  <c r="P15" i="4" s="1"/>
  <c r="C15" i="4" s="1"/>
  <c r="F12" i="14" s="1"/>
  <c r="X34" i="15"/>
  <c r="X34" i="32"/>
  <c r="V29" i="12"/>
  <c r="V26" i="51"/>
  <c r="V26" i="18"/>
  <c r="V26" i="22"/>
  <c r="V26" i="30"/>
  <c r="V26" i="37"/>
  <c r="V26" i="43"/>
  <c r="V26" i="17"/>
  <c r="V26" i="27"/>
  <c r="V26" i="31"/>
  <c r="V26" i="40"/>
  <c r="X34" i="49"/>
  <c r="V24" i="50"/>
  <c r="V23" i="49"/>
  <c r="V23" i="8"/>
  <c r="E6" i="44"/>
  <c r="E26" i="34"/>
  <c r="E31" i="34"/>
  <c r="E18" i="28"/>
  <c r="E6" i="26"/>
  <c r="E33" i="26"/>
  <c r="E37" i="26"/>
  <c r="E34" i="26"/>
  <c r="E18" i="26"/>
  <c r="E10" i="26"/>
  <c r="E17" i="26"/>
  <c r="E22" i="26"/>
  <c r="E19" i="25"/>
  <c r="E6" i="25"/>
  <c r="E35" i="25"/>
  <c r="E39" i="25"/>
  <c r="E40" i="25"/>
  <c r="E36" i="25"/>
  <c r="E14" i="25"/>
  <c r="E38" i="25"/>
  <c r="E8" i="25"/>
  <c r="E17" i="23"/>
  <c r="E16" i="23"/>
  <c r="E13" i="23"/>
  <c r="E22" i="23"/>
  <c r="E6" i="23"/>
  <c r="E33" i="23"/>
  <c r="E9" i="23"/>
  <c r="E17" i="19"/>
  <c r="E40" i="18"/>
  <c r="E29" i="18"/>
  <c r="E13" i="18"/>
  <c r="E27" i="18"/>
  <c r="E31" i="18"/>
  <c r="E36" i="18"/>
  <c r="E20" i="18"/>
  <c r="E27" i="17"/>
  <c r="E39" i="17"/>
  <c r="E7" i="17"/>
  <c r="E13" i="16"/>
  <c r="E8" i="16"/>
  <c r="E21" i="16"/>
  <c r="E39" i="15"/>
  <c r="E10" i="15"/>
  <c r="E5" i="15"/>
  <c r="E35" i="15"/>
  <c r="E6" i="15"/>
  <c r="E5" i="12"/>
  <c r="E7" i="12"/>
  <c r="E12" i="12"/>
  <c r="E16" i="12"/>
  <c r="E8" i="12"/>
  <c r="E29" i="12"/>
  <c r="E40" i="12"/>
  <c r="E14" i="12"/>
  <c r="E37" i="13"/>
  <c r="E33" i="13"/>
  <c r="E14" i="13"/>
  <c r="E24" i="13"/>
  <c r="E18" i="13"/>
  <c r="E9" i="13"/>
  <c r="E28" i="13"/>
  <c r="E17" i="13"/>
  <c r="E6" i="13"/>
  <c r="E29" i="8"/>
  <c r="E28" i="8"/>
  <c r="E16" i="8"/>
  <c r="E31" i="8"/>
  <c r="E20" i="8"/>
  <c r="E6" i="8"/>
  <c r="E40" i="8"/>
  <c r="E32" i="8"/>
  <c r="E30" i="8"/>
  <c r="E21" i="8"/>
  <c r="E15" i="8"/>
  <c r="E29" i="41"/>
  <c r="F25" i="29"/>
  <c r="F25" i="21"/>
  <c r="P25" i="42"/>
  <c r="F25" i="44"/>
  <c r="F25" i="30"/>
  <c r="P25" i="38"/>
  <c r="F25" i="28"/>
  <c r="P25" i="27"/>
  <c r="F25" i="19"/>
  <c r="P25" i="30"/>
  <c r="F25" i="14"/>
  <c r="P25" i="36"/>
  <c r="E12" i="30"/>
  <c r="E20" i="30"/>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19" i="22"/>
  <c r="X12" i="34"/>
  <c r="E35" i="44"/>
  <c r="E8" i="44"/>
  <c r="E14" i="44"/>
  <c r="E16" i="44"/>
  <c r="E18" i="44"/>
  <c r="E21" i="44"/>
  <c r="E22" i="44"/>
  <c r="E24" i="44"/>
  <c r="E25" i="44"/>
  <c r="E28" i="44"/>
  <c r="E31" i="44"/>
  <c r="E36" i="44"/>
  <c r="E40" i="44"/>
  <c r="E33" i="44"/>
  <c r="E18" i="34"/>
  <c r="E14" i="34"/>
  <c r="E12" i="33"/>
  <c r="E15" i="33"/>
  <c r="E16" i="33"/>
  <c r="E21" i="33"/>
  <c r="E25" i="33"/>
  <c r="E30" i="33"/>
  <c r="E33" i="33"/>
  <c r="E18" i="24"/>
  <c r="E31" i="16"/>
  <c r="E28" i="16"/>
  <c r="E39" i="16"/>
  <c r="E33" i="16"/>
  <c r="E35" i="16"/>
  <c r="E32" i="16"/>
  <c r="E40" i="16"/>
  <c r="E37" i="16"/>
  <c r="E24" i="16"/>
  <c r="E20" i="16"/>
  <c r="E16" i="16"/>
  <c r="E23" i="16"/>
  <c r="E19" i="16"/>
  <c r="E15" i="16"/>
  <c r="E28" i="29"/>
  <c r="N8" i="14"/>
  <c r="N8" i="15"/>
  <c r="N8" i="17"/>
  <c r="N8" i="20"/>
  <c r="N8" i="19"/>
  <c r="N8" i="21"/>
  <c r="N8" i="23"/>
  <c r="N8" i="25"/>
  <c r="N8" i="35"/>
  <c r="N8" i="41"/>
  <c r="N8" i="44"/>
  <c r="N8" i="18"/>
  <c r="N8" i="27"/>
  <c r="N8" i="30"/>
  <c r="N8" i="33"/>
  <c r="N8" i="38"/>
  <c r="N8" i="12"/>
  <c r="N8" i="31"/>
  <c r="N8" i="39"/>
  <c r="N8" i="43"/>
  <c r="E30" i="36"/>
  <c r="E31" i="36"/>
  <c r="N28" i="12"/>
  <c r="N28" i="24"/>
  <c r="N28" i="16"/>
  <c r="V23" i="13"/>
  <c r="V23" i="19"/>
  <c r="V23" i="31"/>
  <c r="V23" i="38"/>
  <c r="E38" i="15"/>
  <c r="V24" i="14"/>
  <c r="V24" i="15"/>
  <c r="V24" i="21"/>
  <c r="V24" i="24"/>
  <c r="E26" i="23"/>
  <c r="E26" i="15"/>
  <c r="E30" i="15"/>
  <c r="E12" i="15"/>
  <c r="G12" i="15" s="1"/>
  <c r="E15" i="15"/>
  <c r="E18" i="15"/>
  <c r="E19" i="15"/>
  <c r="E23" i="15"/>
  <c r="E25" i="15"/>
  <c r="E27" i="15"/>
  <c r="E34" i="15"/>
  <c r="E31" i="15"/>
  <c r="N18" i="16"/>
  <c r="E14" i="17"/>
  <c r="E15" i="17"/>
  <c r="E17" i="17"/>
  <c r="E18"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6" i="12"/>
  <c r="N8" i="24"/>
  <c r="N8" i="28"/>
  <c r="N8" i="29"/>
  <c r="N8" i="32"/>
  <c r="N18" i="24"/>
  <c r="N18" i="32"/>
  <c r="N18" i="30"/>
  <c r="X32" i="37"/>
  <c r="X8" i="44"/>
  <c r="X28" i="26"/>
  <c r="X28" i="22"/>
  <c r="X28" i="24"/>
  <c r="X28" i="52"/>
  <c r="X36" i="21"/>
  <c r="X28" i="21"/>
  <c r="X7" i="37"/>
  <c r="V13" i="35"/>
  <c r="V13" i="37"/>
  <c r="V13" i="43"/>
  <c r="V13" i="49"/>
  <c r="X36" i="29"/>
  <c r="V16" i="21"/>
  <c r="X12" i="14"/>
  <c r="X12" i="23"/>
  <c r="V27" i="31"/>
  <c r="V12" i="20"/>
  <c r="V12" i="26"/>
  <c r="V12" i="28"/>
  <c r="V12" i="35"/>
  <c r="V12" i="36"/>
  <c r="V12" i="37"/>
  <c r="V12" i="41"/>
  <c r="V12" i="42"/>
  <c r="V28" i="25"/>
  <c r="V28" i="27"/>
  <c r="V28" i="28"/>
  <c r="V28" i="29"/>
  <c r="V23" i="29"/>
  <c r="V18" i="24"/>
  <c r="V18" i="29"/>
  <c r="E41" i="4"/>
  <c r="X38" i="14" s="1"/>
  <c r="N16" i="17"/>
  <c r="N30" i="33"/>
  <c r="N28" i="35"/>
  <c r="N20" i="17"/>
  <c r="N20" i="19"/>
  <c r="N20" i="35"/>
  <c r="N18" i="20"/>
  <c r="N18" i="35"/>
  <c r="N18" i="34"/>
  <c r="N8" i="22"/>
  <c r="N8" i="26"/>
  <c r="N8" i="34"/>
  <c r="N8" i="16"/>
  <c r="N8" i="36"/>
  <c r="N8" i="37"/>
  <c r="D10" i="4"/>
  <c r="V7" i="38" s="1"/>
  <c r="D11" i="4"/>
  <c r="D13" i="4"/>
  <c r="V10" i="30" s="1"/>
  <c r="D14" i="4"/>
  <c r="V11" i="33" s="1"/>
  <c r="D37" i="4"/>
  <c r="V34" i="27" s="1"/>
  <c r="D39" i="4"/>
  <c r="V36" i="23" s="1"/>
  <c r="X36" i="38"/>
  <c r="X36" i="23"/>
  <c r="X8"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38" i="18"/>
  <c r="E16" i="18"/>
  <c r="E35" i="18"/>
  <c r="E30" i="14"/>
  <c r="E17" i="14"/>
  <c r="V39" i="42"/>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V37" i="37" s="1"/>
  <c r="P10" i="8"/>
  <c r="P10" i="20"/>
  <c r="P10" i="38"/>
  <c r="F10" i="42"/>
  <c r="F10" i="52"/>
  <c r="F10" i="49"/>
  <c r="P10" i="24"/>
  <c r="F10" i="16"/>
  <c r="N8" i="8"/>
  <c r="N8" i="42"/>
  <c r="N8" i="40"/>
  <c r="F25" i="38"/>
  <c r="P5" i="42"/>
  <c r="F5" i="40"/>
  <c r="E9" i="33"/>
  <c r="N30" i="15"/>
  <c r="E25" i="4"/>
  <c r="X22" i="13" s="1"/>
  <c r="D25" i="4"/>
  <c r="V22" i="34" s="1"/>
  <c r="E38" i="34"/>
  <c r="E19" i="29"/>
  <c r="E39" i="28"/>
  <c r="E20" i="19"/>
  <c r="O35" i="4"/>
  <c r="P35" i="4" s="1"/>
  <c r="C35" i="4" s="1"/>
  <c r="F32" i="42" s="1"/>
  <c r="V28" i="18"/>
  <c r="V28" i="24"/>
  <c r="V28" i="31"/>
  <c r="V28" i="35"/>
  <c r="V28" i="20"/>
  <c r="V28" i="21"/>
  <c r="V28" i="34"/>
  <c r="V28" i="36"/>
  <c r="V28" i="30"/>
  <c r="V28" i="33"/>
  <c r="V28" i="42"/>
  <c r="V28" i="43"/>
  <c r="V28" i="13"/>
  <c r="V23" i="18"/>
  <c r="V23" i="27"/>
  <c r="V23" i="17"/>
  <c r="V23" i="24"/>
  <c r="V23" i="30"/>
  <c r="V23" i="35"/>
  <c r="V18" i="21"/>
  <c r="V18" i="25"/>
  <c r="V18" i="32"/>
  <c r="V18" i="37"/>
  <c r="V18" i="31"/>
  <c r="V18" i="35"/>
  <c r="V18" i="15"/>
  <c r="V18" i="30"/>
  <c r="V18" i="33"/>
  <c r="V12" i="23"/>
  <c r="V12" i="31"/>
  <c r="V12" i="38"/>
  <c r="V12" i="13"/>
  <c r="E40" i="38"/>
  <c r="E26" i="26"/>
  <c r="E9" i="17"/>
  <c r="E12" i="16"/>
  <c r="E6" i="36"/>
  <c r="E29" i="36"/>
  <c r="E20" i="25"/>
  <c r="E11" i="25"/>
  <c r="E8" i="15"/>
  <c r="E45" i="4"/>
  <c r="X42" i="30" s="1"/>
  <c r="E12" i="35"/>
  <c r="E24" i="35"/>
  <c r="E27" i="16"/>
  <c r="L44" i="49"/>
  <c r="V22" i="22"/>
  <c r="V22" i="24"/>
  <c r="V40" i="13"/>
  <c r="V40" i="24"/>
  <c r="V40" i="37"/>
  <c r="E22" i="42"/>
  <c r="E23" i="42"/>
  <c r="E38" i="42"/>
  <c r="E7" i="42"/>
  <c r="E8" i="42"/>
  <c r="E27" i="42"/>
  <c r="E42" i="42"/>
  <c r="E6" i="42"/>
  <c r="E10" i="42"/>
  <c r="G10" i="42" s="1"/>
  <c r="E24" i="42"/>
  <c r="E11" i="42"/>
  <c r="E12" i="42"/>
  <c r="E43" i="42"/>
  <c r="E19" i="42"/>
  <c r="E5" i="42"/>
  <c r="E14" i="42"/>
  <c r="E15" i="42"/>
  <c r="E18" i="42"/>
  <c r="E17" i="42"/>
  <c r="E20" i="42"/>
  <c r="E28" i="42"/>
  <c r="E13" i="42"/>
  <c r="E30" i="41"/>
  <c r="E31" i="41"/>
  <c r="E21" i="41"/>
  <c r="E13" i="41"/>
  <c r="E43" i="41"/>
  <c r="E40" i="41"/>
  <c r="E22" i="41"/>
  <c r="E28" i="41"/>
  <c r="E6" i="41"/>
  <c r="E16" i="41"/>
  <c r="E33" i="41"/>
  <c r="E10" i="41"/>
  <c r="E37" i="41"/>
  <c r="E17" i="41"/>
  <c r="E20" i="41"/>
  <c r="E22" i="40"/>
  <c r="E7" i="40"/>
  <c r="E27" i="40"/>
  <c r="E39" i="40"/>
  <c r="E24" i="40"/>
  <c r="E36" i="40"/>
  <c r="E32" i="39"/>
  <c r="E43" i="38"/>
  <c r="E20" i="38"/>
  <c r="E42" i="38"/>
  <c r="E21" i="38"/>
  <c r="E25" i="38"/>
  <c r="E3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3" i="35"/>
  <c r="E42" i="34"/>
  <c r="E25" i="34"/>
  <c r="E39" i="34"/>
  <c r="E19" i="34"/>
  <c r="E23" i="34"/>
  <c r="E39" i="33"/>
  <c r="E24" i="33"/>
  <c r="E29" i="33"/>
  <c r="E8" i="33"/>
  <c r="E43" i="33"/>
  <c r="E7" i="33"/>
  <c r="E31" i="33"/>
  <c r="E23" i="33"/>
  <c r="E20" i="33"/>
  <c r="E17" i="33"/>
  <c r="E13" i="33"/>
  <c r="E11" i="33"/>
  <c r="E27" i="33"/>
  <c r="E43" i="32"/>
  <c r="E23" i="32"/>
  <c r="E31" i="32"/>
  <c r="E37" i="32"/>
  <c r="E29" i="32"/>
  <c r="E21" i="32"/>
  <c r="E27" i="32"/>
  <c r="E9" i="32"/>
  <c r="E32" i="32"/>
  <c r="E17" i="32"/>
  <c r="E11" i="32"/>
  <c r="E41" i="32"/>
  <c r="E28" i="32"/>
  <c r="E35" i="32"/>
  <c r="E39" i="32"/>
  <c r="E25" i="32"/>
  <c r="E7" i="32"/>
  <c r="E19" i="32"/>
  <c r="E33" i="32"/>
  <c r="E13" i="32"/>
  <c r="E34" i="32"/>
  <c r="E14" i="32"/>
  <c r="E15" i="32"/>
  <c r="E42" i="32"/>
  <c r="E38" i="31"/>
  <c r="E30" i="31"/>
  <c r="E11" i="31"/>
  <c r="E9" i="31"/>
  <c r="E33" i="31"/>
  <c r="E14" i="31"/>
  <c r="E34" i="31"/>
  <c r="E27" i="31"/>
  <c r="E35" i="31"/>
  <c r="E17" i="31"/>
  <c r="E6" i="31"/>
  <c r="E41" i="31"/>
  <c r="E26" i="31"/>
  <c r="E13" i="31"/>
  <c r="E7" i="31"/>
  <c r="E43" i="31"/>
  <c r="E23" i="31"/>
  <c r="E42" i="31"/>
  <c r="E15" i="31"/>
  <c r="E39" i="31"/>
  <c r="E31" i="31"/>
  <c r="E37" i="31"/>
  <c r="E29" i="31"/>
  <c r="E22" i="31"/>
  <c r="E19" i="31"/>
  <c r="E10" i="31"/>
  <c r="E41" i="30"/>
  <c r="E5" i="30"/>
  <c r="E40" i="30"/>
  <c r="E31" i="30"/>
  <c r="E23" i="30"/>
  <c r="E16" i="30"/>
  <c r="E27" i="30"/>
  <c r="E8" i="30"/>
  <c r="E6" i="30"/>
  <c r="E36" i="30"/>
  <c r="E19" i="30"/>
  <c r="E11" i="30"/>
  <c r="E28" i="30"/>
  <c r="E35" i="30"/>
  <c r="E37" i="30"/>
  <c r="E7" i="30"/>
  <c r="E25" i="30"/>
  <c r="E21" i="30"/>
  <c r="E15" i="30"/>
  <c r="E29" i="30"/>
  <c r="E43" i="29"/>
  <c r="E11" i="29"/>
  <c r="E8" i="29"/>
  <c r="E35" i="29"/>
  <c r="E40" i="29"/>
  <c r="E43" i="28"/>
  <c r="E9" i="28"/>
  <c r="E19" i="28"/>
  <c r="E30" i="28"/>
  <c r="E23" i="28"/>
  <c r="E10" i="28"/>
  <c r="E29" i="28"/>
  <c r="E14" i="28"/>
  <c r="E13" i="28"/>
  <c r="E27" i="28"/>
  <c r="E7" i="28"/>
  <c r="E37" i="28"/>
  <c r="E11" i="28"/>
  <c r="E41" i="28"/>
  <c r="E15" i="28"/>
  <c r="E34" i="28"/>
  <c r="E35" i="28"/>
  <c r="E21" i="28"/>
  <c r="E25" i="28"/>
  <c r="E22" i="28"/>
  <c r="E42" i="28"/>
  <c r="E27" i="27"/>
  <c r="E27" i="25"/>
  <c r="E5" i="25"/>
  <c r="E43" i="25"/>
  <c r="E43" i="24"/>
  <c r="E24" i="24"/>
  <c r="E31" i="24"/>
  <c r="E15" i="24"/>
  <c r="E23" i="24"/>
  <c r="E14" i="24"/>
  <c r="E35" i="24"/>
  <c r="E28" i="24"/>
  <c r="E27" i="24"/>
  <c r="E16" i="24"/>
  <c r="E38" i="24"/>
  <c r="E26" i="24"/>
  <c r="E10" i="24"/>
  <c r="E41" i="24"/>
  <c r="E7" i="24"/>
  <c r="E40" i="24"/>
  <c r="E39" i="24"/>
  <c r="E12" i="24"/>
  <c r="E32" i="24"/>
  <c r="E5" i="24"/>
  <c r="E34" i="24"/>
  <c r="E22" i="24"/>
  <c r="E6" i="24"/>
  <c r="E30" i="24"/>
  <c r="E8" i="24"/>
  <c r="E11" i="24"/>
  <c r="E20" i="24"/>
  <c r="E42" i="24"/>
  <c r="E42" i="23"/>
  <c r="E30" i="23"/>
  <c r="E32" i="23"/>
  <c r="E24" i="23"/>
  <c r="E37" i="23"/>
  <c r="E28" i="23"/>
  <c r="E36" i="23"/>
  <c r="E18" i="23"/>
  <c r="E20" i="23"/>
  <c r="E41" i="23"/>
  <c r="E5" i="23"/>
  <c r="E12" i="23"/>
  <c r="E25" i="23"/>
  <c r="E10" i="23"/>
  <c r="E21" i="23"/>
  <c r="E41" i="22"/>
  <c r="E14" i="22"/>
  <c r="E22" i="22"/>
  <c r="E32" i="22"/>
  <c r="E16" i="22"/>
  <c r="E35" i="22"/>
  <c r="E11" i="22"/>
  <c r="E18" i="22"/>
  <c r="E42" i="22"/>
  <c r="E10" i="22"/>
  <c r="E28" i="22"/>
  <c r="E12" i="22"/>
  <c r="E27" i="22"/>
  <c r="E34" i="22"/>
  <c r="E38" i="22"/>
  <c r="E43" i="22"/>
  <c r="E7" i="22"/>
  <c r="E23" i="22"/>
  <c r="E6" i="22"/>
  <c r="E39" i="22"/>
  <c r="E24" i="22"/>
  <c r="E5" i="22"/>
  <c r="E26" i="22"/>
  <c r="E20" i="22"/>
  <c r="E40" i="22"/>
  <c r="E36" i="22"/>
  <c r="E31" i="22"/>
  <c r="E30" i="22"/>
  <c r="E42" i="21"/>
  <c r="E18" i="21"/>
  <c r="E10" i="21"/>
  <c r="E20" i="21"/>
  <c r="E32" i="21"/>
  <c r="E17" i="21"/>
  <c r="E16" i="21"/>
  <c r="E34" i="21"/>
  <c r="E43" i="21"/>
  <c r="E12" i="21"/>
  <c r="E36" i="21"/>
  <c r="E13" i="21"/>
  <c r="E38" i="21"/>
  <c r="E9" i="21"/>
  <c r="E21" i="21"/>
  <c r="E41" i="21"/>
  <c r="E22" i="21"/>
  <c r="E30" i="21"/>
  <c r="E14" i="21"/>
  <c r="E28" i="21"/>
  <c r="E33" i="21"/>
  <c r="E29" i="21"/>
  <c r="E6" i="21"/>
  <c r="E8" i="21"/>
  <c r="E43" i="20"/>
  <c r="E39" i="20"/>
  <c r="E27" i="20"/>
  <c r="E15" i="20"/>
  <c r="E30" i="20"/>
  <c r="E18" i="20"/>
  <c r="E6" i="20"/>
  <c r="E20" i="20"/>
  <c r="E32" i="20"/>
  <c r="E35" i="20"/>
  <c r="E14" i="20"/>
  <c r="E5" i="20"/>
  <c r="E16" i="20"/>
  <c r="E41" i="20"/>
  <c r="E11" i="20"/>
  <c r="E40" i="20"/>
  <c r="E8" i="20"/>
  <c r="E31" i="20"/>
  <c r="E23" i="20"/>
  <c r="E7" i="20"/>
  <c r="E26" i="20"/>
  <c r="E10" i="20"/>
  <c r="E12" i="20"/>
  <c r="E42" i="20"/>
  <c r="E25" i="19"/>
  <c r="E29" i="19"/>
  <c r="E37" i="19"/>
  <c r="E11" i="19"/>
  <c r="E21" i="19"/>
  <c r="E14" i="19"/>
  <c r="E38" i="19"/>
  <c r="E41" i="19"/>
  <c r="E32" i="19"/>
  <c r="E40" i="19"/>
  <c r="E16" i="19"/>
  <c r="E9" i="19"/>
  <c r="E6" i="19"/>
  <c r="E12" i="19"/>
  <c r="E34" i="19"/>
  <c r="E24" i="19"/>
  <c r="E42" i="19"/>
  <c r="E22" i="19"/>
  <c r="E13" i="19"/>
  <c r="E5" i="19"/>
  <c r="E30" i="19"/>
  <c r="E36"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43" i="14"/>
  <c r="E18" i="14"/>
  <c r="E6" i="14"/>
  <c r="E10" i="14"/>
  <c r="E27" i="14"/>
  <c r="E22" i="14"/>
  <c r="E13" i="14"/>
  <c r="E16" i="14"/>
  <c r="E23" i="14"/>
  <c r="E26" i="14"/>
  <c r="E7" i="14"/>
  <c r="E38" i="14"/>
  <c r="E25" i="14"/>
  <c r="G25" i="14" s="1"/>
  <c r="E29" i="14"/>
  <c r="E41" i="14"/>
  <c r="E36"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7" i="52"/>
  <c r="E9" i="52"/>
  <c r="E10" i="52"/>
  <c r="E13" i="52"/>
  <c r="E15" i="52"/>
  <c r="E19" i="52"/>
  <c r="E21" i="52"/>
  <c r="E22" i="52"/>
  <c r="E25" i="52"/>
  <c r="E26" i="52"/>
  <c r="E33" i="52"/>
  <c r="E34" i="52"/>
  <c r="E36" i="52"/>
  <c r="E37" i="52"/>
  <c r="E38" i="52"/>
  <c r="E40" i="52"/>
  <c r="E42" i="52"/>
  <c r="E5" i="52"/>
  <c r="E8" i="51"/>
  <c r="E12" i="51"/>
  <c r="E14" i="51"/>
  <c r="E20" i="51"/>
  <c r="E24" i="51"/>
  <c r="E25" i="51"/>
  <c r="E26" i="51"/>
  <c r="E29" i="51"/>
  <c r="E30" i="51"/>
  <c r="E33" i="51"/>
  <c r="E36" i="51"/>
  <c r="E37" i="51"/>
  <c r="E38" i="51"/>
  <c r="E40" i="51"/>
  <c r="E41" i="51"/>
  <c r="E42" i="51"/>
  <c r="E5" i="51"/>
  <c r="E6" i="51"/>
  <c r="E9" i="51"/>
  <c r="E17" i="51"/>
  <c r="E22" i="51"/>
  <c r="E32" i="51"/>
  <c r="E7" i="51"/>
  <c r="E10" i="51"/>
  <c r="E13" i="51"/>
  <c r="E16" i="51"/>
  <c r="E18" i="51"/>
  <c r="E21" i="51"/>
  <c r="E28" i="51"/>
  <c r="E34" i="51"/>
  <c r="E38" i="13"/>
  <c r="E43" i="13"/>
  <c r="E42" i="13"/>
  <c r="E43" i="18"/>
  <c r="E43" i="26"/>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V10" i="28"/>
  <c r="V10" i="51"/>
  <c r="V10" i="18"/>
  <c r="V10" i="22"/>
  <c r="V10" i="37"/>
  <c r="V10" i="43"/>
  <c r="V10" i="40"/>
  <c r="V10" i="29"/>
  <c r="V10" i="32"/>
  <c r="V10" i="23"/>
  <c r="V10" i="24"/>
  <c r="V10" i="38"/>
  <c r="V10" i="16"/>
  <c r="V10" i="33"/>
  <c r="V10" i="44"/>
  <c r="V10" i="50"/>
  <c r="V10" i="39"/>
  <c r="V8" i="13"/>
  <c r="V8" i="18"/>
  <c r="X38" i="20"/>
  <c r="V11" i="38"/>
  <c r="X18" i="43"/>
  <c r="X18" i="52"/>
  <c r="X18" i="21"/>
  <c r="X18" i="41"/>
  <c r="X18" i="25"/>
  <c r="X18" i="44"/>
  <c r="X18" i="28"/>
  <c r="V36" i="25"/>
  <c r="V7" i="25"/>
  <c r="V34" i="14"/>
  <c r="V11" i="36"/>
  <c r="V10" i="36"/>
  <c r="X18" i="50"/>
  <c r="X18" i="30"/>
  <c r="X18" i="48"/>
  <c r="X18" i="37"/>
  <c r="X18" i="22"/>
  <c r="X18" i="32"/>
  <c r="X18" i="18"/>
  <c r="X18" i="12"/>
  <c r="X18" i="38"/>
  <c r="X18" i="36"/>
  <c r="X18" i="20"/>
  <c r="V10" i="48"/>
  <c r="V8" i="50"/>
  <c r="X38" i="17"/>
  <c r="V36" i="42"/>
  <c r="V12" i="32"/>
  <c r="V12" i="39"/>
  <c r="V12" i="40"/>
  <c r="V12" i="34"/>
  <c r="V24" i="20"/>
  <c r="V24" i="32"/>
  <c r="V18" i="22"/>
  <c r="V18" i="23"/>
  <c r="V18" i="34"/>
  <c r="V18" i="38"/>
  <c r="V18" i="40"/>
  <c r="V18" i="17"/>
  <c r="V18" i="27"/>
  <c r="V18" i="36"/>
  <c r="V18" i="39"/>
  <c r="V18" i="41"/>
  <c r="V23" i="23"/>
  <c r="V23" i="39"/>
  <c r="V27" i="21"/>
  <c r="V28" i="14"/>
  <c r="V28" i="19"/>
  <c r="V28" i="32"/>
  <c r="V28" i="38"/>
  <c r="V28" i="39"/>
  <c r="V28" i="40"/>
  <c r="V28" i="22"/>
  <c r="V28" i="26"/>
  <c r="V28" i="37"/>
  <c r="D9" i="4"/>
  <c r="V6" i="24" s="1"/>
  <c r="D17" i="4"/>
  <c r="V14" i="15" s="1"/>
  <c r="D23" i="4"/>
  <c r="V20" i="44" s="1"/>
  <c r="D33" i="4"/>
  <c r="V30" i="52" s="1"/>
  <c r="E17" i="4"/>
  <c r="X14" i="18" s="1"/>
  <c r="D22" i="4"/>
  <c r="V30" i="30"/>
  <c r="V30" i="41"/>
  <c r="V6" i="27"/>
  <c r="V6" i="41"/>
  <c r="V6" i="12"/>
  <c r="V6" i="15"/>
  <c r="V6" i="16"/>
  <c r="V6" i="31"/>
  <c r="V6" i="49"/>
  <c r="V6" i="8"/>
  <c r="V6" i="51"/>
  <c r="V6" i="14"/>
  <c r="V6" i="21"/>
  <c r="V6" i="22"/>
  <c r="V6" i="33"/>
  <c r="V6" i="20"/>
  <c r="V6" i="40"/>
  <c r="V6" i="43"/>
  <c r="V6" i="38"/>
  <c r="V6" i="42"/>
  <c r="V6" i="35"/>
  <c r="V6" i="29"/>
  <c r="V6" i="23"/>
  <c r="X21" i="31"/>
  <c r="V20" i="15"/>
  <c r="V20" i="21"/>
  <c r="V20" i="27"/>
  <c r="V14" i="14"/>
  <c r="V14" i="12"/>
  <c r="V14" i="36"/>
  <c r="V14" i="29"/>
  <c r="V14" i="43"/>
  <c r="V14" i="32"/>
  <c r="V14" i="44"/>
  <c r="X19" i="52"/>
  <c r="X19" i="43"/>
  <c r="X18" i="42"/>
  <c r="X18" i="24"/>
  <c r="V27" i="8"/>
  <c r="V27" i="17"/>
  <c r="V35" i="36"/>
  <c r="V39" i="25"/>
  <c r="V39" i="44"/>
  <c r="V39" i="33"/>
  <c r="V39" i="50"/>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24"/>
  <c r="V25" i="27"/>
  <c r="V25" i="44"/>
  <c r="V25" i="30"/>
  <c r="V25" i="16"/>
  <c r="V25" i="19"/>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35" i="13"/>
  <c r="E8" i="38"/>
  <c r="E38" i="23"/>
  <c r="E20" i="13"/>
  <c r="V31" i="21"/>
  <c r="V31" i="28"/>
  <c r="V31" i="39"/>
  <c r="V31" i="14"/>
  <c r="V31" i="38"/>
  <c r="V31" i="36"/>
  <c r="V31" i="35"/>
  <c r="V31" i="26"/>
  <c r="V31" i="32"/>
  <c r="V31" i="43"/>
  <c r="V21" i="26"/>
  <c r="V21" i="30"/>
  <c r="V21" i="35"/>
  <c r="V21" i="44"/>
  <c r="V21" i="19"/>
  <c r="V21" i="18"/>
  <c r="V21" i="29"/>
  <c r="V21" i="36"/>
  <c r="V21" i="52"/>
  <c r="V21" i="8"/>
  <c r="N44" i="39"/>
  <c r="N28" i="43"/>
  <c r="F5" i="28"/>
  <c r="P5" i="31"/>
  <c r="F5" i="33"/>
  <c r="F5" i="36"/>
  <c r="P5" i="39"/>
  <c r="P5" i="41"/>
  <c r="P5" i="43"/>
  <c r="P5" i="29"/>
  <c r="F5" i="30"/>
  <c r="P5" i="33"/>
  <c r="P5" i="36"/>
  <c r="F5" i="39"/>
  <c r="F5" i="42"/>
  <c r="G5" i="42" s="1"/>
  <c r="P5" i="26"/>
  <c r="F5" i="29"/>
  <c r="P5" i="30"/>
  <c r="P5" i="34"/>
  <c r="F5" i="37"/>
  <c r="P5" i="40"/>
  <c r="P5" i="44"/>
  <c r="P5" i="27"/>
  <c r="F5" i="31"/>
  <c r="P5" i="32"/>
  <c r="F5" i="34"/>
  <c r="P5" i="37"/>
  <c r="F5" i="41"/>
  <c r="F5" i="43"/>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31"/>
  <c r="V41" i="27"/>
  <c r="V41" i="17"/>
  <c r="V41" i="18"/>
  <c r="V41" i="48"/>
  <c r="V41" i="52"/>
  <c r="V41" i="25"/>
  <c r="V41" i="38"/>
  <c r="X31" i="29"/>
  <c r="X31" i="15"/>
  <c r="X31" i="23"/>
  <c r="X31" i="36"/>
  <c r="X31" i="25"/>
  <c r="N18" i="51"/>
  <c r="F27" i="31"/>
  <c r="G27" i="31" s="1"/>
  <c r="F27" i="30"/>
  <c r="F27" i="32"/>
  <c r="F27" i="33"/>
  <c r="G27" i="33" s="1"/>
  <c r="F27" i="34"/>
  <c r="F27" i="35"/>
  <c r="F27" i="36"/>
  <c r="G27" i="36" s="1"/>
  <c r="F27" i="37"/>
  <c r="F27" i="38"/>
  <c r="F27" i="39"/>
  <c r="F27" i="40"/>
  <c r="G27" i="40" s="1"/>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F10" i="15"/>
  <c r="G10" i="15" s="1"/>
  <c r="P10" i="15"/>
  <c r="P10" i="18"/>
  <c r="F10" i="20"/>
  <c r="G10" i="20" s="1"/>
  <c r="P10" i="29"/>
  <c r="P10" i="28"/>
  <c r="F10" i="35"/>
  <c r="F10" i="34"/>
  <c r="F10" i="40"/>
  <c r="F10" i="43"/>
  <c r="F10" i="12"/>
  <c r="P10" i="16"/>
  <c r="F10" i="18"/>
  <c r="F10" i="23"/>
  <c r="F10" i="26"/>
  <c r="G10" i="26" s="1"/>
  <c r="F10" i="31"/>
  <c r="F10" i="30"/>
  <c r="F10" i="41"/>
  <c r="G10" i="41" s="1"/>
  <c r="P10" i="39"/>
  <c r="P10" i="44"/>
  <c r="F28" i="28"/>
  <c r="P28" i="21"/>
  <c r="O39" i="4"/>
  <c r="P39" i="4" s="1"/>
  <c r="C39" i="4" s="1"/>
  <c r="F36" i="19" s="1"/>
  <c r="G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G27" i="25" s="1"/>
  <c r="F27" i="26"/>
  <c r="F27" i="27"/>
  <c r="G27" i="27" s="1"/>
  <c r="F27" i="28"/>
  <c r="G27" i="28" s="1"/>
  <c r="F27" i="29"/>
  <c r="F11" i="43"/>
  <c r="F15" i="41"/>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F10" i="48"/>
  <c r="P10" i="50"/>
  <c r="F10" i="51"/>
  <c r="P10" i="51"/>
  <c r="P10" i="48"/>
  <c r="P10" i="49"/>
  <c r="P10" i="52"/>
  <c r="N40" i="50"/>
  <c r="N40" i="17"/>
  <c r="N40" i="29"/>
  <c r="N40" i="32"/>
  <c r="N40" i="36"/>
  <c r="N40" i="34"/>
  <c r="N40" i="42"/>
  <c r="N40" i="49"/>
  <c r="N40" i="18"/>
  <c r="N40" i="23"/>
  <c r="N40" i="27"/>
  <c r="N40" i="31"/>
  <c r="N40" i="21"/>
  <c r="N40" i="28"/>
  <c r="N40" i="37"/>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P29" i="34"/>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X14" i="30"/>
  <c r="X14" i="29"/>
  <c r="P23" i="8"/>
  <c r="F23" i="16"/>
  <c r="G23" i="16" s="1"/>
  <c r="P33" i="43"/>
  <c r="P33" i="42"/>
  <c r="F33" i="8"/>
  <c r="P33" i="24"/>
  <c r="F33" i="41"/>
  <c r="G33" i="41" s="1"/>
  <c r="P33" i="31"/>
  <c r="F39" i="17"/>
  <c r="G39" i="17" s="1"/>
  <c r="F39" i="48"/>
  <c r="P39" i="33"/>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F13" i="13"/>
  <c r="F36" i="15"/>
  <c r="P36" i="52"/>
  <c r="P36" i="49"/>
  <c r="P36" i="23"/>
  <c r="F36" i="18"/>
  <c r="G36" i="18" s="1"/>
  <c r="P36" i="25"/>
  <c r="F36" i="44"/>
  <c r="G36" i="44" s="1"/>
  <c r="F36" i="42"/>
  <c r="P36" i="40"/>
  <c r="P36" i="20"/>
  <c r="F36" i="31"/>
  <c r="F36" i="28"/>
  <c r="P36" i="37"/>
  <c r="V17" i="18"/>
  <c r="V17" i="41"/>
  <c r="V17" i="48"/>
  <c r="V17" i="25"/>
  <c r="V17" i="30"/>
  <c r="V17" i="32"/>
  <c r="V17" i="14"/>
  <c r="V17" i="43"/>
  <c r="P29" i="8"/>
  <c r="P29" i="20"/>
  <c r="P13" i="44"/>
  <c r="P13" i="29"/>
  <c r="F13" i="30"/>
  <c r="F13" i="25"/>
  <c r="P13" i="39"/>
  <c r="F13" i="22"/>
  <c r="P13" i="17"/>
  <c r="F15" i="40"/>
  <c r="F15" i="22"/>
  <c r="P15" i="37"/>
  <c r="F15" i="38"/>
  <c r="G15" i="38" s="1"/>
  <c r="F15" i="25"/>
  <c r="P15" i="18"/>
  <c r="F15" i="13"/>
  <c r="P15" i="39"/>
  <c r="F34" i="30"/>
  <c r="P34" i="27"/>
  <c r="G10" i="18"/>
  <c r="X32" i="26"/>
  <c r="X32" i="50"/>
  <c r="X32" i="20"/>
  <c r="X7" i="39"/>
  <c r="X7" i="13"/>
  <c r="X7" i="14"/>
  <c r="X7" i="40"/>
  <c r="X7" i="41"/>
  <c r="X7" i="49"/>
  <c r="X7" i="21"/>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12"/>
  <c r="N26" i="35"/>
  <c r="N26" i="19"/>
  <c r="N26" i="27"/>
  <c r="N26" i="26"/>
  <c r="V19" i="24"/>
  <c r="V19" i="13"/>
  <c r="V19" i="35"/>
  <c r="V19" i="39"/>
  <c r="V19" i="38"/>
  <c r="V19" i="40"/>
  <c r="V19" i="23"/>
  <c r="V19" i="21"/>
  <c r="V19" i="22"/>
  <c r="V19" i="30"/>
  <c r="V19" i="50"/>
  <c r="V19" i="29"/>
  <c r="V19" i="43"/>
  <c r="V19" i="14"/>
  <c r="V19" i="34"/>
  <c r="V19" i="52"/>
  <c r="V19" i="28"/>
  <c r="V19" i="25"/>
  <c r="V19" i="19"/>
  <c r="V19" i="36"/>
  <c r="V19" i="32"/>
  <c r="V19" i="8"/>
  <c r="V19" i="31"/>
  <c r="V19" i="42"/>
  <c r="V19" i="48"/>
  <c r="V30" i="26"/>
  <c r="V30" i="32"/>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20"/>
  <c r="X38" i="49"/>
  <c r="X38" i="43"/>
  <c r="P28" i="49"/>
  <c r="P28" i="48"/>
  <c r="F28" i="13"/>
  <c r="G28" i="13" s="1"/>
  <c r="P28" i="22"/>
  <c r="F28" i="25"/>
  <c r="F28" i="37"/>
  <c r="F28" i="38"/>
  <c r="P28" i="18"/>
  <c r="P8" i="37"/>
  <c r="F8" i="20"/>
  <c r="F8" i="8"/>
  <c r="G8" i="8" s="1"/>
  <c r="X43" i="43"/>
  <c r="X43" i="27"/>
  <c r="X43" i="12"/>
  <c r="X43" i="34"/>
  <c r="X43" i="21"/>
  <c r="X39" i="42"/>
  <c r="X39" i="28"/>
  <c r="X39" i="31"/>
  <c r="X33" i="23"/>
  <c r="X27" i="14"/>
  <c r="X27" i="29"/>
  <c r="X27" i="17"/>
  <c r="X27" i="37"/>
  <c r="X27" i="20"/>
  <c r="X27" i="52"/>
  <c r="X23" i="49"/>
  <c r="X23" i="39"/>
  <c r="X23" i="48"/>
  <c r="X23" i="29"/>
  <c r="X23" i="13"/>
  <c r="X11" i="19"/>
  <c r="X11" i="18"/>
  <c r="X11" i="23"/>
  <c r="X11" i="25"/>
  <c r="X11" i="42"/>
  <c r="X11" i="34"/>
  <c r="X9" i="22"/>
  <c r="N42" i="22"/>
  <c r="N42" i="21"/>
  <c r="N42" i="24"/>
  <c r="N42" i="17"/>
  <c r="N42" i="48"/>
  <c r="N42" i="49"/>
  <c r="N42" i="38"/>
  <c r="N42" i="37"/>
  <c r="V6" i="37"/>
  <c r="V6" i="39"/>
  <c r="V6" i="34"/>
  <c r="V6" i="25"/>
  <c r="V6" i="44"/>
  <c r="V6" i="28"/>
  <c r="V6" i="13"/>
  <c r="V6" i="48"/>
  <c r="V6" i="19"/>
  <c r="V30" i="50"/>
  <c r="V30" i="28"/>
  <c r="G10" i="52"/>
  <c r="V37" i="23"/>
  <c r="V37" i="26"/>
  <c r="V36" i="16"/>
  <c r="V10" i="49"/>
  <c r="V10" i="14"/>
  <c r="V10" i="41"/>
  <c r="V10" i="35"/>
  <c r="V10" i="15"/>
  <c r="V10" i="17"/>
  <c r="V10" i="42"/>
  <c r="V10" i="34"/>
  <c r="V10" i="19"/>
  <c r="V10" i="52"/>
  <c r="V10" i="8"/>
  <c r="V10" i="25"/>
  <c r="V10" i="20"/>
  <c r="V10" i="21"/>
  <c r="V10" i="12"/>
  <c r="V10" i="26"/>
  <c r="V10" i="27"/>
  <c r="V10" i="31"/>
  <c r="V10" i="13"/>
  <c r="F28" i="43"/>
  <c r="P10" i="19"/>
  <c r="P10" i="27"/>
  <c r="P10" i="36"/>
  <c r="F10" i="38"/>
  <c r="P10" i="17"/>
  <c r="P10" i="25"/>
  <c r="F10" i="27"/>
  <c r="P10" i="40"/>
  <c r="P10" i="41"/>
  <c r="F10" i="8"/>
  <c r="F10" i="25"/>
  <c r="P10" i="37"/>
  <c r="F10" i="50"/>
  <c r="P10" i="34"/>
  <c r="P10" i="12"/>
  <c r="P10" i="23"/>
  <c r="F10" i="29"/>
  <c r="P10" i="42"/>
  <c r="F10" i="13"/>
  <c r="F10" i="22"/>
  <c r="G10" i="22" s="1"/>
  <c r="F10" i="28"/>
  <c r="G10" i="28" s="1"/>
  <c r="F10" i="33"/>
  <c r="F10" i="36"/>
  <c r="P10" i="13"/>
  <c r="F10" i="32"/>
  <c r="F10" i="21"/>
  <c r="G10" i="21" s="1"/>
  <c r="E7" i="36"/>
  <c r="F27" i="50"/>
  <c r="P27" i="52"/>
  <c r="P27" i="50"/>
  <c r="F27" i="52"/>
  <c r="G27" i="52" s="1"/>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6" i="50"/>
  <c r="E8" i="50"/>
  <c r="E10" i="50"/>
  <c r="G10" i="50" s="1"/>
  <c r="E12" i="50"/>
  <c r="E14" i="50"/>
  <c r="E16" i="50"/>
  <c r="E18" i="50"/>
  <c r="E20" i="50"/>
  <c r="E22" i="50"/>
  <c r="E24" i="50"/>
  <c r="E26" i="50"/>
  <c r="E28" i="50"/>
  <c r="E30" i="50"/>
  <c r="E32" i="50"/>
  <c r="E34" i="50"/>
  <c r="E36" i="50"/>
  <c r="E38" i="50"/>
  <c r="E40" i="50"/>
  <c r="G40" i="50" s="1"/>
  <c r="E42" i="50"/>
  <c r="F5" i="8"/>
  <c r="F5" i="12"/>
  <c r="G5" i="12" s="1"/>
  <c r="F5" i="14"/>
  <c r="F5" i="16"/>
  <c r="P5" i="15"/>
  <c r="P12" i="50"/>
  <c r="P12" i="52"/>
  <c r="F12" i="48"/>
  <c r="F12" i="50"/>
  <c r="F12" i="49"/>
  <c r="P12" i="51"/>
  <c r="P25" i="49"/>
  <c r="P25" i="48"/>
  <c r="P25" i="14"/>
  <c r="E19" i="43"/>
  <c r="E15" i="43"/>
  <c r="E24" i="43"/>
  <c r="E27" i="43"/>
  <c r="E33" i="43"/>
  <c r="G33" i="43" s="1"/>
  <c r="E38" i="43"/>
  <c r="E34" i="43"/>
  <c r="E37" i="43"/>
  <c r="E39" i="43"/>
  <c r="E23" i="43"/>
  <c r="E26" i="43"/>
  <c r="E10" i="43"/>
  <c r="E35" i="43"/>
  <c r="E17" i="43"/>
  <c r="E9" i="38"/>
  <c r="E13" i="38"/>
  <c r="E16" i="38"/>
  <c r="E34" i="38"/>
  <c r="E37" i="38"/>
  <c r="E18" i="38"/>
  <c r="E11" i="34"/>
  <c r="E20" i="29"/>
  <c r="E24" i="29"/>
  <c r="E33" i="18"/>
  <c r="G33" i="18" s="1"/>
  <c r="E25" i="18"/>
  <c r="E7" i="18"/>
  <c r="E24" i="12"/>
  <c r="E27" i="12"/>
  <c r="G27" i="12" s="1"/>
  <c r="E34" i="12"/>
  <c r="E37" i="12"/>
  <c r="E26" i="12"/>
  <c r="N20" i="41"/>
  <c r="N20" i="13"/>
  <c r="N18" i="50"/>
  <c r="N18" i="48"/>
  <c r="N16" i="50"/>
  <c r="N16" i="8"/>
  <c r="N16" i="51"/>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48"/>
  <c r="F40" i="30"/>
  <c r="G40" i="30" s="1"/>
  <c r="P40" i="52"/>
  <c r="P11" i="49"/>
  <c r="P5" i="48"/>
  <c r="P5" i="50"/>
  <c r="P5" i="51"/>
  <c r="P5" i="17"/>
  <c r="F5" i="26"/>
  <c r="F5" i="18"/>
  <c r="P5" i="8"/>
  <c r="P5" i="18"/>
  <c r="F5" i="27"/>
  <c r="F5" i="19"/>
  <c r="G5" i="19" s="1"/>
  <c r="P5" i="25"/>
  <c r="P5" i="49"/>
  <c r="F5" i="50"/>
  <c r="P5" i="19"/>
  <c r="P5" i="14"/>
  <c r="F5" i="24"/>
  <c r="P5" i="20"/>
  <c r="F5" i="15"/>
  <c r="G5" i="15" s="1"/>
  <c r="P5" i="23"/>
  <c r="E20" i="35"/>
  <c r="E27" i="35"/>
  <c r="G27" i="35" s="1"/>
  <c r="E12" i="25"/>
  <c r="G12" i="25" s="1"/>
  <c r="E33" i="25"/>
  <c r="G33" i="25" s="1"/>
  <c r="E25" i="25"/>
  <c r="E13" i="25"/>
  <c r="E37" i="25"/>
  <c r="E32" i="25"/>
  <c r="E23" i="25"/>
  <c r="E7" i="25"/>
  <c r="E10" i="25"/>
  <c r="E24" i="20"/>
  <c r="E29" i="16"/>
  <c r="E17" i="16"/>
  <c r="E18" i="16"/>
  <c r="E25" i="16"/>
  <c r="E6" i="16"/>
  <c r="E14" i="16"/>
  <c r="N8" i="51"/>
  <c r="N8" i="13"/>
  <c r="N8" i="50"/>
  <c r="E9" i="40"/>
  <c r="J42" i="30"/>
  <c r="J42" i="8"/>
  <c r="V29" i="27"/>
  <c r="E10" i="49"/>
  <c r="G10" i="49" s="1"/>
  <c r="E18" i="49"/>
  <c r="E26" i="49"/>
  <c r="E34" i="49"/>
  <c r="E42" i="49"/>
  <c r="E8" i="49"/>
  <c r="E20" i="49"/>
  <c r="E30" i="49"/>
  <c r="E40" i="49"/>
  <c r="E31" i="49"/>
  <c r="E32" i="49"/>
  <c r="E16" i="49"/>
  <c r="E39" i="48"/>
  <c r="E23" i="48"/>
  <c r="AI25" i="4"/>
  <c r="G25" i="4" s="1"/>
  <c r="AI17" i="4"/>
  <c r="G17" i="4" s="1"/>
  <c r="AI37" i="4"/>
  <c r="G37" i="4" s="1"/>
  <c r="J31" i="20"/>
  <c r="G10" i="25"/>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J37" i="26"/>
  <c r="J37" i="34"/>
  <c r="J37" i="41"/>
  <c r="J37" i="13"/>
  <c r="J37" i="40"/>
  <c r="J37" i="36"/>
  <c r="J37" i="23"/>
  <c r="J37" i="39"/>
  <c r="J37" i="27"/>
  <c r="J37" i="21"/>
  <c r="J37" i="33"/>
  <c r="J37" i="19"/>
  <c r="J37" i="37"/>
  <c r="J37" i="16"/>
  <c r="J37" i="35"/>
  <c r="J37" i="25"/>
  <c r="J37" i="44"/>
  <c r="J37" i="50"/>
  <c r="J37" i="24"/>
  <c r="T11" i="14"/>
  <c r="T39" i="39"/>
  <c r="J24" i="25"/>
  <c r="J24" i="20"/>
  <c r="J24" i="51"/>
  <c r="J24" i="28"/>
  <c r="J24" i="17"/>
  <c r="J24" i="36"/>
  <c r="J24" i="34"/>
  <c r="J24" i="49"/>
  <c r="J24" i="22"/>
  <c r="T28" i="40"/>
  <c r="T28" i="38"/>
  <c r="T28" i="23"/>
  <c r="T28" i="34"/>
  <c r="T28" i="19"/>
  <c r="T8" i="16"/>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T8" i="44" l="1"/>
  <c r="J39" i="33"/>
  <c r="T8" i="17"/>
  <c r="J39" i="30"/>
  <c r="T8" i="51"/>
  <c r="J39" i="22"/>
  <c r="J39" i="36"/>
  <c r="J39" i="12"/>
  <c r="T8" i="19"/>
  <c r="V33" i="42"/>
  <c r="V33" i="15"/>
  <c r="V33" i="30"/>
  <c r="V33" i="21"/>
  <c r="V33" i="51"/>
  <c r="V33" i="49"/>
  <c r="V9" i="51"/>
  <c r="V9" i="16"/>
  <c r="V9" i="35"/>
  <c r="V9" i="14"/>
  <c r="V9" i="37"/>
  <c r="V9" i="49"/>
  <c r="V9" i="50"/>
  <c r="V9" i="34"/>
  <c r="V9" i="41"/>
  <c r="V9" i="15"/>
  <c r="V9" i="48"/>
  <c r="V9" i="25"/>
  <c r="V9" i="43"/>
  <c r="V9" i="44"/>
  <c r="V9" i="12"/>
  <c r="V9" i="28"/>
  <c r="V9" i="36"/>
  <c r="V9" i="20"/>
  <c r="V9" i="38"/>
  <c r="V9" i="31"/>
  <c r="V9" i="21"/>
  <c r="V9" i="40"/>
  <c r="V9" i="30"/>
  <c r="V9" i="24"/>
  <c r="V9" i="26"/>
  <c r="V9" i="33"/>
  <c r="V9" i="18"/>
  <c r="V9" i="8"/>
  <c r="V9" i="27"/>
  <c r="V9" i="52"/>
  <c r="V9" i="13"/>
  <c r="V9" i="39"/>
  <c r="V9" i="42"/>
  <c r="V9" i="23"/>
  <c r="V9" i="19"/>
  <c r="V9" i="29"/>
  <c r="V9" i="17"/>
  <c r="X38" i="8"/>
  <c r="X14" i="49"/>
  <c r="V7" i="48"/>
  <c r="X38" i="28"/>
  <c r="X38" i="51"/>
  <c r="V7" i="24"/>
  <c r="V29" i="37"/>
  <c r="X37" i="18"/>
  <c r="X33" i="43"/>
  <c r="V29" i="17"/>
  <c r="V37" i="15"/>
  <c r="V37" i="31"/>
  <c r="V37" i="13"/>
  <c r="V30" i="22"/>
  <c r="X9" i="40"/>
  <c r="X37" i="43"/>
  <c r="X38" i="29"/>
  <c r="X38" i="32"/>
  <c r="V7" i="50"/>
  <c r="V7" i="17"/>
  <c r="V17" i="35"/>
  <c r="V17" i="19"/>
  <c r="V17" i="44"/>
  <c r="V17" i="24"/>
  <c r="X14" i="20"/>
  <c r="X14" i="38"/>
  <c r="V41" i="21"/>
  <c r="V41" i="29"/>
  <c r="V41" i="24"/>
  <c r="V41" i="16"/>
  <c r="V41" i="35"/>
  <c r="V21" i="37"/>
  <c r="V21" i="15"/>
  <c r="V21" i="13"/>
  <c r="V21" i="27"/>
  <c r="V21" i="24"/>
  <c r="V25" i="43"/>
  <c r="V25" i="14"/>
  <c r="V25" i="40"/>
  <c r="V25" i="48"/>
  <c r="V7" i="28"/>
  <c r="X21" i="23"/>
  <c r="V30" i="39"/>
  <c r="X13" i="14"/>
  <c r="V7" i="27"/>
  <c r="X38" i="22"/>
  <c r="V7" i="12"/>
  <c r="X38" i="40"/>
  <c r="V17" i="22"/>
  <c r="V13" i="51"/>
  <c r="V13" i="38"/>
  <c r="V13" i="26"/>
  <c r="V29" i="20"/>
  <c r="V7" i="29"/>
  <c r="V29" i="40"/>
  <c r="V37" i="20"/>
  <c r="V37" i="29"/>
  <c r="V37" i="18"/>
  <c r="V30" i="38"/>
  <c r="X9" i="27"/>
  <c r="X25" i="12"/>
  <c r="X37" i="31"/>
  <c r="X38" i="27"/>
  <c r="X38" i="26"/>
  <c r="V7" i="26"/>
  <c r="V7" i="51"/>
  <c r="V17" i="16"/>
  <c r="V17" i="23"/>
  <c r="V17" i="13"/>
  <c r="V17" i="31"/>
  <c r="X14" i="12"/>
  <c r="X14" i="37"/>
  <c r="V41" i="15"/>
  <c r="V41" i="33"/>
  <c r="V41" i="23"/>
  <c r="V41" i="12"/>
  <c r="V41" i="39"/>
  <c r="V21" i="23"/>
  <c r="V21" i="33"/>
  <c r="V21" i="50"/>
  <c r="V21" i="42"/>
  <c r="V21" i="17"/>
  <c r="V25" i="21"/>
  <c r="V25" i="25"/>
  <c r="V25" i="34"/>
  <c r="V25" i="50"/>
  <c r="X13" i="18"/>
  <c r="V20" i="49"/>
  <c r="V30" i="24"/>
  <c r="X38" i="35"/>
  <c r="V7" i="37"/>
  <c r="V7" i="16"/>
  <c r="X38" i="16"/>
  <c r="X38" i="12"/>
  <c r="V17" i="26"/>
  <c r="V13" i="50"/>
  <c r="V13" i="27"/>
  <c r="V13" i="20"/>
  <c r="V29" i="51"/>
  <c r="V29" i="34"/>
  <c r="V37" i="49"/>
  <c r="V37" i="16"/>
  <c r="V37" i="27"/>
  <c r="V30" i="37"/>
  <c r="X9" i="36"/>
  <c r="X13" i="13"/>
  <c r="X25" i="8"/>
  <c r="X37" i="38"/>
  <c r="X38" i="19"/>
  <c r="X38" i="23"/>
  <c r="V7" i="42"/>
  <c r="V7" i="31"/>
  <c r="V17" i="34"/>
  <c r="V17" i="21"/>
  <c r="V17" i="51"/>
  <c r="V17" i="42"/>
  <c r="V17" i="40"/>
  <c r="X14" i="23"/>
  <c r="V41" i="14"/>
  <c r="V41" i="37"/>
  <c r="V41" i="19"/>
  <c r="V41" i="28"/>
  <c r="V41" i="44"/>
  <c r="V21" i="40"/>
  <c r="V21" i="28"/>
  <c r="V21" i="51"/>
  <c r="V21" i="39"/>
  <c r="V21" i="12"/>
  <c r="V25" i="41"/>
  <c r="V25" i="20"/>
  <c r="V25" i="26"/>
  <c r="V13" i="14"/>
  <c r="V20" i="41"/>
  <c r="V30" i="49"/>
  <c r="X38" i="21"/>
  <c r="V7" i="32"/>
  <c r="X38" i="48"/>
  <c r="X37" i="41"/>
  <c r="V17" i="37"/>
  <c r="V13" i="30"/>
  <c r="V13" i="16"/>
  <c r="V37" i="19"/>
  <c r="V29" i="31"/>
  <c r="V37" i="38"/>
  <c r="V37" i="50"/>
  <c r="V30" i="42"/>
  <c r="X9" i="44"/>
  <c r="X25" i="30"/>
  <c r="X37" i="32"/>
  <c r="X38" i="30"/>
  <c r="X38" i="15"/>
  <c r="V7" i="35"/>
  <c r="V7" i="30"/>
  <c r="V17" i="38"/>
  <c r="V17" i="15"/>
  <c r="V17" i="33"/>
  <c r="V17" i="12"/>
  <c r="V17" i="20"/>
  <c r="X14" i="43"/>
  <c r="V41" i="20"/>
  <c r="V41" i="41"/>
  <c r="V41" i="13"/>
  <c r="V41" i="32"/>
  <c r="V41" i="49"/>
  <c r="V21" i="32"/>
  <c r="V21" i="25"/>
  <c r="V21" i="49"/>
  <c r="V21" i="31"/>
  <c r="V21" i="20"/>
  <c r="V25" i="37"/>
  <c r="V25" i="8"/>
  <c r="V25" i="29"/>
  <c r="V13" i="52"/>
  <c r="X29" i="23"/>
  <c r="V30" i="8"/>
  <c r="X38" i="25"/>
  <c r="V7" i="34"/>
  <c r="X38" i="24"/>
  <c r="X38" i="44"/>
  <c r="V17" i="27"/>
  <c r="V13" i="24"/>
  <c r="V29" i="42"/>
  <c r="X38" i="38"/>
  <c r="V29" i="43"/>
  <c r="V29" i="14"/>
  <c r="V37" i="44"/>
  <c r="V37" i="35"/>
  <c r="V30" i="25"/>
  <c r="V30" i="51"/>
  <c r="X25" i="22"/>
  <c r="X33" i="44"/>
  <c r="X38" i="18"/>
  <c r="X38" i="50"/>
  <c r="V7" i="40"/>
  <c r="V7" i="19"/>
  <c r="V17" i="8"/>
  <c r="V17" i="29"/>
  <c r="V17" i="28"/>
  <c r="V17" i="52"/>
  <c r="V17" i="50"/>
  <c r="X14" i="40"/>
  <c r="V41" i="26"/>
  <c r="V41" i="51"/>
  <c r="V41" i="8"/>
  <c r="V41" i="36"/>
  <c r="V41" i="43"/>
  <c r="V21" i="43"/>
  <c r="V21" i="22"/>
  <c r="V21" i="48"/>
  <c r="V21" i="21"/>
  <c r="V21" i="16"/>
  <c r="V25" i="32"/>
  <c r="V25" i="17"/>
  <c r="V25" i="18"/>
  <c r="V13" i="13"/>
  <c r="X41" i="27"/>
  <c r="X29" i="24"/>
  <c r="V30" i="29"/>
  <c r="X38" i="41"/>
  <c r="V7" i="44"/>
  <c r="X38" i="34"/>
  <c r="X38" i="31"/>
  <c r="V37" i="52"/>
  <c r="V13" i="48"/>
  <c r="V13" i="17"/>
  <c r="V29" i="28"/>
  <c r="V29" i="23"/>
  <c r="V37" i="39"/>
  <c r="X9" i="16"/>
  <c r="X38" i="37"/>
  <c r="X14" i="19"/>
  <c r="V29" i="36"/>
  <c r="V29" i="49"/>
  <c r="V37" i="41"/>
  <c r="V37" i="33"/>
  <c r="V30" i="12"/>
  <c r="X33" i="48"/>
  <c r="X38" i="13"/>
  <c r="X38" i="39"/>
  <c r="V7" i="8"/>
  <c r="V7" i="18"/>
  <c r="V17" i="17"/>
  <c r="V17" i="39"/>
  <c r="V17" i="49"/>
  <c r="V41" i="34"/>
  <c r="V41" i="42"/>
  <c r="V41" i="22"/>
  <c r="V41" i="40"/>
  <c r="V41" i="50"/>
  <c r="V21" i="41"/>
  <c r="V21" i="14"/>
  <c r="V21" i="34"/>
  <c r="V25" i="36"/>
  <c r="V25" i="12"/>
  <c r="X41" i="40"/>
  <c r="X29" i="28"/>
  <c r="X38" i="52"/>
  <c r="V7" i="43"/>
  <c r="X38" i="36"/>
  <c r="V37" i="42"/>
  <c r="V13" i="33"/>
  <c r="E26" i="42"/>
  <c r="E27" i="34"/>
  <c r="G27" i="34" s="1"/>
  <c r="X5" i="28"/>
  <c r="X5" i="16"/>
  <c r="X5" i="29"/>
  <c r="X5" i="31"/>
  <c r="X5" i="35"/>
  <c r="X5" i="13"/>
  <c r="X5" i="43"/>
  <c r="X5" i="32"/>
  <c r="X5" i="24"/>
  <c r="X5" i="34"/>
  <c r="X5" i="51"/>
  <c r="X5" i="30"/>
  <c r="X5" i="14"/>
  <c r="X5" i="26"/>
  <c r="X5" i="52"/>
  <c r="X5" i="40"/>
  <c r="X5" i="50"/>
  <c r="X5" i="27"/>
  <c r="X5" i="33"/>
  <c r="X5" i="18"/>
  <c r="X5" i="37"/>
  <c r="X5" i="15"/>
  <c r="X40" i="30"/>
  <c r="X40" i="24"/>
  <c r="X40" i="52"/>
  <c r="X40" i="12"/>
  <c r="X40" i="20"/>
  <c r="X40" i="18"/>
  <c r="X40" i="17"/>
  <c r="X40" i="19"/>
  <c r="X40" i="48"/>
  <c r="X40" i="28"/>
  <c r="X40" i="51"/>
  <c r="X40" i="16"/>
  <c r="X40" i="29"/>
  <c r="X24" i="37"/>
  <c r="X24" i="36"/>
  <c r="X24" i="23"/>
  <c r="X24" i="19"/>
  <c r="X24" i="35"/>
  <c r="X24" i="44"/>
  <c r="X24" i="34"/>
  <c r="X24" i="48"/>
  <c r="X24" i="41"/>
  <c r="X24" i="30"/>
  <c r="X24" i="52"/>
  <c r="X24" i="20"/>
  <c r="X24" i="38"/>
  <c r="X16" i="44"/>
  <c r="X16" i="50"/>
  <c r="X16" i="26"/>
  <c r="X16" i="21"/>
  <c r="X16" i="27"/>
  <c r="X16" i="52"/>
  <c r="X16" i="24"/>
  <c r="X16" i="32"/>
  <c r="X16" i="40"/>
  <c r="X16" i="36"/>
  <c r="X16" i="16"/>
  <c r="X16" i="25"/>
  <c r="X16" i="37"/>
  <c r="X16" i="12"/>
  <c r="X16" i="29"/>
  <c r="X16" i="34"/>
  <c r="X16" i="42"/>
  <c r="X16" i="15"/>
  <c r="X16" i="22"/>
  <c r="X16" i="17"/>
  <c r="X16" i="18"/>
  <c r="X16" i="41"/>
  <c r="X16" i="19"/>
  <c r="X16" i="43"/>
  <c r="X16" i="49"/>
  <c r="X16" i="13"/>
  <c r="X16" i="48"/>
  <c r="X16" i="31"/>
  <c r="X16" i="33"/>
  <c r="X16" i="30"/>
  <c r="X16" i="28"/>
  <c r="X16" i="39"/>
  <c r="X16" i="38"/>
  <c r="X16" i="35"/>
  <c r="X16" i="14"/>
  <c r="X16" i="8"/>
  <c r="X16" i="23"/>
  <c r="X16" i="20"/>
  <c r="X16" i="51"/>
  <c r="N35" i="33"/>
  <c r="N35" i="16"/>
  <c r="N35" i="43"/>
  <c r="N35" i="34"/>
  <c r="N35" i="44"/>
  <c r="N35" i="20"/>
  <c r="N35" i="17"/>
  <c r="N35" i="35"/>
  <c r="N35" i="15"/>
  <c r="N35" i="23"/>
  <c r="N35" i="27"/>
  <c r="N35" i="39"/>
  <c r="N35" i="30"/>
  <c r="N35" i="29"/>
  <c r="N35" i="48"/>
  <c r="N35" i="18"/>
  <c r="N35" i="8"/>
  <c r="N35" i="24"/>
  <c r="N35" i="49"/>
  <c r="N35" i="28"/>
  <c r="N35" i="25"/>
  <c r="N35" i="14"/>
  <c r="N35" i="22"/>
  <c r="N35" i="51"/>
  <c r="N35" i="38"/>
  <c r="N35" i="36"/>
  <c r="N35" i="41"/>
  <c r="N35" i="50"/>
  <c r="X20" i="14"/>
  <c r="X20" i="28"/>
  <c r="X20" i="36"/>
  <c r="X20" i="52"/>
  <c r="X20" i="35"/>
  <c r="X20" i="26"/>
  <c r="X20" i="29"/>
  <c r="X20" i="19"/>
  <c r="X20" i="30"/>
  <c r="X20" i="38"/>
  <c r="X20" i="22"/>
  <c r="X20" i="17"/>
  <c r="X20" i="50"/>
  <c r="X20" i="21"/>
  <c r="X20" i="49"/>
  <c r="X20" i="20"/>
  <c r="X20" i="15"/>
  <c r="X20" i="12"/>
  <c r="X20" i="43"/>
  <c r="X20" i="34"/>
  <c r="X20" i="16"/>
  <c r="X20" i="33"/>
  <c r="X20" i="23"/>
  <c r="X20" i="40"/>
  <c r="X20" i="25"/>
  <c r="X20" i="51"/>
  <c r="X20" i="31"/>
  <c r="X20" i="48"/>
  <c r="X20" i="39"/>
  <c r="X20" i="41"/>
  <c r="X20" i="37"/>
  <c r="X20" i="42"/>
  <c r="X20" i="32"/>
  <c r="N43" i="38"/>
  <c r="N43" i="16"/>
  <c r="N43" i="50"/>
  <c r="N43" i="22"/>
  <c r="N43" i="8"/>
  <c r="X12" i="27"/>
  <c r="N26" i="37"/>
  <c r="N26" i="39"/>
  <c r="N26" i="24"/>
  <c r="N26" i="28"/>
  <c r="X32" i="31"/>
  <c r="X32" i="44"/>
  <c r="X32" i="18"/>
  <c r="V33" i="26"/>
  <c r="V33" i="19"/>
  <c r="V33" i="32"/>
  <c r="P13" i="18"/>
  <c r="P13" i="41"/>
  <c r="F13" i="37"/>
  <c r="G13" i="37" s="1"/>
  <c r="F13" i="15"/>
  <c r="G13" i="15" s="1"/>
  <c r="F13" i="39"/>
  <c r="F13" i="8"/>
  <c r="P29" i="39"/>
  <c r="F29" i="8"/>
  <c r="G29" i="8" s="1"/>
  <c r="F29" i="23"/>
  <c r="G29" i="23" s="1"/>
  <c r="F29" i="25"/>
  <c r="V39" i="52"/>
  <c r="V39" i="19"/>
  <c r="V39" i="49"/>
  <c r="V39" i="37"/>
  <c r="G10" i="8"/>
  <c r="V37" i="22"/>
  <c r="V37" i="36"/>
  <c r="X28" i="36"/>
  <c r="X36" i="31"/>
  <c r="X36" i="32"/>
  <c r="X12" i="29"/>
  <c r="X12" i="21"/>
  <c r="X28" i="49"/>
  <c r="X36" i="40"/>
  <c r="X8" i="36"/>
  <c r="X36" i="20"/>
  <c r="X36" i="12"/>
  <c r="X28" i="50"/>
  <c r="X28" i="32"/>
  <c r="X28" i="34"/>
  <c r="X8" i="33"/>
  <c r="X8" i="21"/>
  <c r="G12" i="33"/>
  <c r="G13" i="38"/>
  <c r="X12" i="52"/>
  <c r="X12" i="20"/>
  <c r="N26" i="18"/>
  <c r="N26" i="30"/>
  <c r="N26" i="16"/>
  <c r="N26" i="21"/>
  <c r="X32" i="49"/>
  <c r="X32" i="36"/>
  <c r="X32" i="40"/>
  <c r="V33" i="16"/>
  <c r="V33" i="48"/>
  <c r="V33" i="28"/>
  <c r="V33" i="29"/>
  <c r="F13" i="40"/>
  <c r="F13" i="38"/>
  <c r="F13" i="43"/>
  <c r="P13" i="50"/>
  <c r="F13" i="23"/>
  <c r="G13" i="23" s="1"/>
  <c r="P13" i="51"/>
  <c r="F29" i="15"/>
  <c r="P29" i="33"/>
  <c r="F29" i="17"/>
  <c r="G29" i="17" s="1"/>
  <c r="V39" i="51"/>
  <c r="V39" i="39"/>
  <c r="V39" i="12"/>
  <c r="V39" i="30"/>
  <c r="V11" i="40"/>
  <c r="V37" i="14"/>
  <c r="V37" i="21"/>
  <c r="V39" i="35"/>
  <c r="X28" i="20"/>
  <c r="X36" i="15"/>
  <c r="X36" i="28"/>
  <c r="X12" i="36"/>
  <c r="X12" i="24"/>
  <c r="X36" i="37"/>
  <c r="X28" i="16"/>
  <c r="X36" i="36"/>
  <c r="X36" i="48"/>
  <c r="X28" i="42"/>
  <c r="X28" i="28"/>
  <c r="X28" i="31"/>
  <c r="X8" i="16"/>
  <c r="X8" i="13"/>
  <c r="X12" i="33"/>
  <c r="AN15" i="4"/>
  <c r="H15" i="4" s="1"/>
  <c r="J41" i="49"/>
  <c r="X12" i="37"/>
  <c r="N26" i="40"/>
  <c r="N26" i="8"/>
  <c r="N26" i="41"/>
  <c r="N26" i="25"/>
  <c r="N26" i="38"/>
  <c r="X32" i="39"/>
  <c r="X32" i="34"/>
  <c r="X32" i="29"/>
  <c r="X32" i="35"/>
  <c r="V33" i="33"/>
  <c r="V33" i="25"/>
  <c r="V33" i="18"/>
  <c r="V33" i="43"/>
  <c r="P13" i="28"/>
  <c r="P13" i="27"/>
  <c r="P13" i="20"/>
  <c r="P13" i="43"/>
  <c r="P13" i="8"/>
  <c r="P13" i="23"/>
  <c r="F13" i="28"/>
  <c r="G13" i="28" s="1"/>
  <c r="F29" i="43"/>
  <c r="P14" i="39"/>
  <c r="F13" i="41"/>
  <c r="G13" i="41" s="1"/>
  <c r="P29" i="52"/>
  <c r="V39" i="36"/>
  <c r="V39" i="20"/>
  <c r="V39" i="27"/>
  <c r="V39" i="22"/>
  <c r="V11" i="16"/>
  <c r="V37" i="8"/>
  <c r="V39" i="34"/>
  <c r="X36" i="52"/>
  <c r="X8" i="30"/>
  <c r="X36" i="24"/>
  <c r="X36" i="44"/>
  <c r="X12" i="16"/>
  <c r="X28" i="27"/>
  <c r="V33" i="37"/>
  <c r="X36" i="27"/>
  <c r="X8" i="24"/>
  <c r="X36" i="41"/>
  <c r="X28" i="48"/>
  <c r="X28" i="29"/>
  <c r="X28" i="17"/>
  <c r="X28" i="19"/>
  <c r="X8" i="25"/>
  <c r="X32" i="43"/>
  <c r="X12" i="19"/>
  <c r="J41" i="44"/>
  <c r="X12" i="22"/>
  <c r="N26" i="42"/>
  <c r="N26" i="33"/>
  <c r="N26" i="31"/>
  <c r="N26" i="14"/>
  <c r="N26" i="29"/>
  <c r="X32" i="28"/>
  <c r="X32" i="24"/>
  <c r="X32" i="15"/>
  <c r="X32" i="12"/>
  <c r="V33" i="38"/>
  <c r="V33" i="20"/>
  <c r="V33" i="23"/>
  <c r="V33" i="52"/>
  <c r="P13" i="14"/>
  <c r="F13" i="52"/>
  <c r="F13" i="42"/>
  <c r="G13" i="42" s="1"/>
  <c r="P13" i="35"/>
  <c r="F13" i="29"/>
  <c r="F13" i="44"/>
  <c r="F13" i="27"/>
  <c r="P29" i="17"/>
  <c r="F14" i="19"/>
  <c r="G14" i="19" s="1"/>
  <c r="P13" i="19"/>
  <c r="F29" i="41"/>
  <c r="G29" i="41" s="1"/>
  <c r="F29" i="26"/>
  <c r="V39" i="28"/>
  <c r="V39" i="24"/>
  <c r="V39" i="43"/>
  <c r="V39" i="15"/>
  <c r="V11" i="8"/>
  <c r="V37" i="30"/>
  <c r="F27" i="8"/>
  <c r="V39" i="38"/>
  <c r="X8" i="35"/>
  <c r="X36" i="42"/>
  <c r="X36" i="8"/>
  <c r="X12" i="18"/>
  <c r="X28" i="40"/>
  <c r="X36" i="30"/>
  <c r="X28" i="13"/>
  <c r="X8" i="40"/>
  <c r="X36" i="26"/>
  <c r="X28" i="38"/>
  <c r="X28" i="18"/>
  <c r="X28" i="12"/>
  <c r="X28" i="15"/>
  <c r="X8" i="17"/>
  <c r="X32" i="8"/>
  <c r="X12" i="15"/>
  <c r="J41" i="41"/>
  <c r="X12" i="38"/>
  <c r="N26" i="32"/>
  <c r="N26" i="44"/>
  <c r="N26" i="17"/>
  <c r="N26" i="49"/>
  <c r="N26" i="20"/>
  <c r="X32" i="41"/>
  <c r="X32" i="48"/>
  <c r="X32" i="38"/>
  <c r="X32" i="51"/>
  <c r="V33" i="39"/>
  <c r="V33" i="27"/>
  <c r="V33" i="13"/>
  <c r="V33" i="34"/>
  <c r="F13" i="20"/>
  <c r="F13" i="26"/>
  <c r="P13" i="21"/>
  <c r="P13" i="36"/>
  <c r="F13" i="35"/>
  <c r="F13" i="32"/>
  <c r="P13" i="33"/>
  <c r="P29" i="44"/>
  <c r="F13" i="33"/>
  <c r="G13" i="33" s="1"/>
  <c r="J23" i="23"/>
  <c r="F29" i="37"/>
  <c r="F29" i="39"/>
  <c r="V39" i="13"/>
  <c r="V39" i="17"/>
  <c r="V39" i="32"/>
  <c r="V37" i="43"/>
  <c r="V39" i="23"/>
  <c r="X36" i="33"/>
  <c r="X36" i="18"/>
  <c r="X36" i="14"/>
  <c r="X12" i="35"/>
  <c r="X8" i="12"/>
  <c r="X36" i="13"/>
  <c r="X28" i="30"/>
  <c r="X32" i="30"/>
  <c r="X36" i="17"/>
  <c r="X28" i="33"/>
  <c r="X28" i="41"/>
  <c r="X28" i="44"/>
  <c r="X28" i="8"/>
  <c r="X8" i="42"/>
  <c r="X36" i="51"/>
  <c r="X12" i="8"/>
  <c r="AN27" i="4"/>
  <c r="H27" i="4" s="1"/>
  <c r="J41" i="31"/>
  <c r="X12" i="28"/>
  <c r="V33" i="40"/>
  <c r="N26" i="22"/>
  <c r="N26" i="23"/>
  <c r="N26" i="13"/>
  <c r="N26" i="43"/>
  <c r="N26" i="52"/>
  <c r="X32" i="17"/>
  <c r="X32" i="33"/>
  <c r="X32" i="23"/>
  <c r="X32" i="32"/>
  <c r="V33" i="24"/>
  <c r="V33" i="17"/>
  <c r="V33" i="50"/>
  <c r="V33" i="22"/>
  <c r="F13" i="24"/>
  <c r="P13" i="13"/>
  <c r="P13" i="26"/>
  <c r="P13" i="12"/>
  <c r="P13" i="42"/>
  <c r="F13" i="34"/>
  <c r="P13" i="34"/>
  <c r="P29" i="50"/>
  <c r="F13" i="14"/>
  <c r="G13" i="14" s="1"/>
  <c r="F29" i="30"/>
  <c r="G29" i="30" s="1"/>
  <c r="P29" i="29"/>
  <c r="V39" i="40"/>
  <c r="V39" i="8"/>
  <c r="V39" i="29"/>
  <c r="X36" i="34"/>
  <c r="X36" i="16"/>
  <c r="X12" i="40"/>
  <c r="X8" i="41"/>
  <c r="X36" i="25"/>
  <c r="X28" i="43"/>
  <c r="X8" i="50"/>
  <c r="X36" i="50"/>
  <c r="X28" i="25"/>
  <c r="X28" i="37"/>
  <c r="X28" i="39"/>
  <c r="X8" i="49"/>
  <c r="X8" i="37"/>
  <c r="X36" i="49"/>
  <c r="X12" i="30"/>
  <c r="N26" i="51"/>
  <c r="N26" i="48"/>
  <c r="N26" i="34"/>
  <c r="N26" i="36"/>
  <c r="N26" i="50"/>
  <c r="X32" i="25"/>
  <c r="X32" i="16"/>
  <c r="X32" i="13"/>
  <c r="X32" i="22"/>
  <c r="V33" i="44"/>
  <c r="V33" i="8"/>
  <c r="V33" i="12"/>
  <c r="V33" i="14"/>
  <c r="P13" i="30"/>
  <c r="P13" i="49"/>
  <c r="F13" i="18"/>
  <c r="G13" i="18" s="1"/>
  <c r="P13" i="48"/>
  <c r="P13" i="15"/>
  <c r="F13" i="17"/>
  <c r="G13" i="17" s="1"/>
  <c r="F29" i="51"/>
  <c r="G29" i="51" s="1"/>
  <c r="P29" i="23"/>
  <c r="P13" i="37"/>
  <c r="F29" i="27"/>
  <c r="P29" i="49"/>
  <c r="V39" i="31"/>
  <c r="V39" i="48"/>
  <c r="X28" i="51"/>
  <c r="X36" i="35"/>
  <c r="X36" i="19"/>
  <c r="X12" i="39"/>
  <c r="X36" i="43"/>
  <c r="X8" i="18"/>
  <c r="V33" i="31"/>
  <c r="X36" i="22"/>
  <c r="X28" i="14"/>
  <c r="X28" i="23"/>
  <c r="X8" i="3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2" i="24"/>
  <c r="E17" i="37"/>
  <c r="E15" i="29"/>
  <c r="E37" i="29"/>
  <c r="E39" i="29"/>
  <c r="G39" i="29" s="1"/>
  <c r="E7" i="29"/>
  <c r="E34" i="13"/>
  <c r="G34" i="13" s="1"/>
  <c r="E43" i="48"/>
  <c r="E27" i="48"/>
  <c r="E11" i="48"/>
  <c r="G5" i="14"/>
  <c r="E11" i="37"/>
  <c r="E38" i="41"/>
  <c r="E42" i="41"/>
  <c r="E12" i="29"/>
  <c r="E31" i="29"/>
  <c r="E5" i="41"/>
  <c r="G5" i="41" s="1"/>
  <c r="E22" i="37"/>
  <c r="E6" i="37"/>
  <c r="E38" i="29"/>
  <c r="E22" i="29"/>
  <c r="E6" i="29"/>
  <c r="E19" i="13"/>
  <c r="G10" i="51"/>
  <c r="G8" i="20"/>
  <c r="G40" i="41"/>
  <c r="E34" i="37"/>
  <c r="E5" i="29"/>
  <c r="G5" i="29" s="1"/>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G19" i="36" s="1"/>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G15" i="23" s="1"/>
  <c r="E27" i="21"/>
  <c r="E11" i="21"/>
  <c r="E23" i="19"/>
  <c r="G23" i="19" s="1"/>
  <c r="E20" i="52"/>
  <c r="E43" i="51"/>
  <c r="E27" i="5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G15" i="50"/>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G15" i="49" s="1"/>
  <c r="P15" i="23"/>
  <c r="P15" i="26"/>
  <c r="P15" i="13"/>
  <c r="F15" i="39"/>
  <c r="F15" i="50"/>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G43" i="52" s="1"/>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G28" i="15" s="1"/>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G34" i="36"/>
  <c r="P28" i="36"/>
  <c r="P28" i="31"/>
  <c r="F28" i="16"/>
  <c r="G28" i="16" s="1"/>
  <c r="P28" i="52"/>
  <c r="P28" i="33"/>
  <c r="F28" i="31"/>
  <c r="F28" i="50"/>
  <c r="G28" i="50" s="1"/>
  <c r="P28" i="51"/>
  <c r="F28" i="51"/>
  <c r="G28" i="51" s="1"/>
  <c r="P34" i="39"/>
  <c r="F34" i="36"/>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12" i="30"/>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G39" i="23" s="1"/>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15" i="36"/>
  <c r="G15" i="44"/>
  <c r="G36" i="28"/>
  <c r="G36" i="8"/>
  <c r="G33" i="42"/>
  <c r="G43" i="38"/>
  <c r="G43" i="51"/>
  <c r="G43" i="31"/>
  <c r="G12" i="31"/>
  <c r="G25" i="52"/>
  <c r="G8" i="13"/>
  <c r="G33" i="24"/>
  <c r="G5" i="8"/>
  <c r="G28" i="26"/>
  <c r="G28" i="34"/>
  <c r="G34" i="29"/>
  <c r="G34" i="44"/>
  <c r="G34" i="30"/>
  <c r="G13" i="20"/>
  <c r="G13" i="40"/>
  <c r="G43" i="32"/>
  <c r="G40" i="43"/>
  <c r="G32" i="30"/>
  <c r="G10" i="30"/>
  <c r="G27" i="39"/>
  <c r="G5" i="43"/>
  <c r="G12" i="26"/>
  <c r="G10" i="13"/>
  <c r="G15" i="25"/>
  <c r="G13" i="22"/>
  <c r="G33" i="40"/>
  <c r="G43" i="23"/>
  <c r="G43" i="30"/>
  <c r="G12" i="28"/>
  <c r="G40" i="26"/>
  <c r="G40" i="39"/>
  <c r="G32" i="12"/>
  <c r="G32" i="34"/>
  <c r="G12" i="12"/>
  <c r="G19" i="17"/>
  <c r="G15" i="51"/>
  <c r="G27" i="14"/>
  <c r="G27" i="22"/>
  <c r="G10" i="31"/>
  <c r="G27" i="38"/>
  <c r="G5" i="35"/>
  <c r="G10" i="16"/>
  <c r="G25" i="44"/>
  <c r="G40" i="19"/>
  <c r="G32" i="22"/>
  <c r="G12" i="19"/>
  <c r="G33" i="20"/>
  <c r="G36" i="35"/>
  <c r="G27" i="19"/>
  <c r="G27" i="21"/>
  <c r="G10" i="35"/>
  <c r="G27" i="41"/>
  <c r="G5" i="28"/>
  <c r="G40" i="22"/>
  <c r="G40" i="13"/>
  <c r="G32" i="17"/>
  <c r="G32" i="15"/>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G8" i="51" s="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G8" i="36" s="1"/>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25" i="28"/>
  <c r="G11" i="42"/>
  <c r="G12" i="35"/>
  <c r="G25" i="38"/>
  <c r="G11" i="51"/>
  <c r="G25" i="51"/>
  <c r="G25" i="19"/>
  <c r="G25" i="30"/>
  <c r="G25" i="35"/>
  <c r="G5" i="40"/>
  <c r="O34" i="4"/>
  <c r="P34" i="4" s="1"/>
  <c r="C34" i="4" s="1"/>
  <c r="O25" i="4"/>
  <c r="P25" i="4" s="1"/>
  <c r="C25" i="4" s="1"/>
  <c r="F22" i="24" s="1"/>
  <c r="G22" i="2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E17" i="27"/>
  <c r="E18" i="27"/>
  <c r="E37" i="27"/>
  <c r="E29" i="27"/>
  <c r="G29" i="27" s="1"/>
  <c r="E5" i="27"/>
  <c r="G5" i="27" s="1"/>
  <c r="E22" i="27"/>
  <c r="E9" i="27"/>
  <c r="E38" i="27"/>
  <c r="E8" i="27"/>
  <c r="G8" i="27" s="1"/>
  <c r="E40" i="27"/>
  <c r="G40" i="27" s="1"/>
  <c r="E43" i="27"/>
  <c r="G43" i="27" s="1"/>
  <c r="E24" i="27"/>
  <c r="E21" i="27"/>
  <c r="E42" i="27"/>
  <c r="E36" i="27"/>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5" i="44"/>
  <c r="E13" i="34"/>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42"/>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G32" i="43" s="1"/>
  <c r="E22" i="43"/>
  <c r="E36" i="43"/>
  <c r="G36" i="43" s="1"/>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44" i="21" s="1"/>
  <c r="E11" i="16"/>
  <c r="G11" i="16" s="1"/>
  <c r="E29" i="15"/>
  <c r="G29" i="15" s="1"/>
  <c r="E21" i="15"/>
  <c r="E9" i="15"/>
  <c r="E7" i="15"/>
  <c r="E40" i="14"/>
  <c r="G40" i="14" s="1"/>
  <c r="E20" i="14"/>
  <c r="E36" i="12"/>
  <c r="E44" i="12" s="1"/>
  <c r="G22" i="41"/>
  <c r="T21" i="48"/>
  <c r="T21" i="26"/>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G10" i="48" s="1"/>
  <c r="E6" i="48"/>
  <c r="T21" i="20" l="1"/>
  <c r="T21" i="22"/>
  <c r="T21" i="23"/>
  <c r="T21" i="38"/>
  <c r="T21" i="15"/>
  <c r="T21" i="44"/>
  <c r="T21" i="30"/>
  <c r="T21" i="42"/>
  <c r="T21" i="28"/>
  <c r="T21" i="34"/>
  <c r="T21" i="50"/>
  <c r="T21" i="35"/>
  <c r="T21" i="25"/>
  <c r="T21" i="43"/>
  <c r="T21" i="49"/>
  <c r="T21" i="29"/>
  <c r="T21" i="39"/>
  <c r="E44" i="41"/>
  <c r="E44" i="50"/>
  <c r="G27" i="8"/>
  <c r="E44" i="39"/>
  <c r="G29" i="42"/>
  <c r="G19" i="23"/>
  <c r="P22" i="20"/>
  <c r="G15" i="19"/>
  <c r="G34" i="27"/>
  <c r="G14" i="49"/>
  <c r="G36" i="27"/>
  <c r="G29" i="26"/>
  <c r="T9" i="14"/>
  <c r="G13" i="34"/>
  <c r="G23" i="39"/>
  <c r="N12" i="33"/>
  <c r="N12" i="22"/>
  <c r="N12" i="13"/>
  <c r="N12" i="15"/>
  <c r="N12" i="41"/>
  <c r="N12" i="14"/>
  <c r="T9" i="17"/>
  <c r="T9" i="18"/>
  <c r="N24" i="16"/>
  <c r="N24" i="26"/>
  <c r="N24" i="42"/>
  <c r="N24" i="20"/>
  <c r="N24" i="14"/>
  <c r="N24" i="25"/>
  <c r="N24" i="15"/>
  <c r="N24" i="30"/>
  <c r="N24" i="35"/>
  <c r="N24" i="36"/>
  <c r="N24" i="39"/>
  <c r="N24" i="8"/>
  <c r="N24" i="50"/>
  <c r="N24" i="43"/>
  <c r="N24" i="23"/>
  <c r="N24" i="31"/>
  <c r="N24" i="38"/>
  <c r="N24" i="52"/>
  <c r="N24" i="13"/>
  <c r="N24" i="37"/>
  <c r="N24" i="29"/>
  <c r="N24" i="51"/>
  <c r="N24" i="49"/>
  <c r="N24" i="34"/>
  <c r="T9" i="27"/>
  <c r="G28" i="36"/>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G22" i="36" s="1"/>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G41" i="13" s="1"/>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G24" i="49" s="1"/>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G6" i="43" s="1"/>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G9" i="15" s="1"/>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35" i="21"/>
  <c r="G5" i="48"/>
  <c r="E44" i="48"/>
  <c r="G5" i="49"/>
  <c r="E44" i="49"/>
  <c r="G5" i="13"/>
  <c r="E44" i="13"/>
  <c r="G7" i="16"/>
  <c r="E44" i="16"/>
  <c r="G7" i="27"/>
  <c r="E44" i="27"/>
  <c r="E44" i="30"/>
  <c r="G11" i="35"/>
  <c r="E44" i="35"/>
  <c r="E44" i="36"/>
  <c r="G41" i="40"/>
  <c r="E44" i="40"/>
  <c r="G12" i="14"/>
  <c r="E44" i="14"/>
  <c r="G22" i="18"/>
  <c r="E44" i="18"/>
  <c r="E44" i="23"/>
  <c r="G7" i="23"/>
  <c r="G44" i="20" l="1"/>
  <c r="H5" i="24" a="1"/>
  <c r="H25" i="24" s="1"/>
  <c r="I25" i="24" s="1"/>
  <c r="H5" i="37" a="1"/>
  <c r="H17" i="37" s="1"/>
  <c r="I17"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38" i="8"/>
  <c r="I38" i="8" s="1"/>
  <c r="H14" i="8"/>
  <c r="I14" i="8" s="1"/>
  <c r="H30" i="8"/>
  <c r="I30" i="8" s="1"/>
  <c r="H42" i="8"/>
  <c r="I42" i="8" s="1"/>
  <c r="H39" i="8"/>
  <c r="I39" i="8" s="1"/>
  <c r="H23" i="8"/>
  <c r="I23" i="8" s="1"/>
  <c r="H41" i="8"/>
  <c r="I41" i="8" s="1"/>
  <c r="H43" i="8"/>
  <c r="I43" i="8" s="1"/>
  <c r="H21" i="8"/>
  <c r="I21" i="8" s="1"/>
  <c r="H29" i="8"/>
  <c r="I29" i="8" s="1"/>
  <c r="H19" i="8"/>
  <c r="I19" i="8" s="1"/>
  <c r="H8" i="8"/>
  <c r="I8" i="8" s="1"/>
  <c r="H32" i="8"/>
  <c r="I32" i="8" s="1"/>
  <c r="H40" i="8"/>
  <c r="I40" i="8" s="1"/>
  <c r="H20" i="17"/>
  <c r="I20" i="17" s="1"/>
  <c r="H12" i="20"/>
  <c r="I12" i="20" s="1"/>
  <c r="H28" i="20"/>
  <c r="I28" i="20" s="1"/>
  <c r="H24" i="20"/>
  <c r="I24" i="20" s="1"/>
  <c r="H40" i="20"/>
  <c r="I40" i="20" s="1"/>
  <c r="H14" i="20"/>
  <c r="I14" i="20" s="1"/>
  <c r="H15" i="20"/>
  <c r="I15" i="20" s="1"/>
  <c r="H27" i="20"/>
  <c r="I27" i="20" s="1"/>
  <c r="H13" i="20"/>
  <c r="I13" i="20" s="1"/>
  <c r="H29" i="20"/>
  <c r="I29" i="20" s="1"/>
  <c r="H6" i="37"/>
  <c r="I6" i="37" s="1"/>
  <c r="H41" i="37"/>
  <c r="I41" i="37" s="1"/>
  <c r="H33" i="37"/>
  <c r="I33" i="37" s="1"/>
  <c r="H25" i="37"/>
  <c r="I25" i="37" s="1"/>
  <c r="H9" i="37"/>
  <c r="I9" i="37" s="1"/>
  <c r="H40" i="37"/>
  <c r="I40" i="37" s="1"/>
  <c r="H32" i="37"/>
  <c r="I32" i="37" s="1"/>
  <c r="H24" i="37"/>
  <c r="I24" i="37" s="1"/>
  <c r="H16" i="37"/>
  <c r="I16" i="37" s="1"/>
  <c r="H8" i="37"/>
  <c r="I8" i="37" s="1"/>
  <c r="H35" i="37"/>
  <c r="I35" i="37" s="1"/>
  <c r="H13" i="37"/>
  <c r="I13" i="37" s="1"/>
  <c r="H42" i="37"/>
  <c r="I42" i="37" s="1"/>
  <c r="H30" i="37"/>
  <c r="I30" i="37" s="1"/>
  <c r="H20" i="37"/>
  <c r="I20" i="37" s="1"/>
  <c r="H10" i="37"/>
  <c r="I10" i="37" s="1"/>
  <c r="H31" i="37"/>
  <c r="I31" i="37" s="1"/>
  <c r="H19" i="37"/>
  <c r="I19" i="37" s="1"/>
  <c r="H28" i="37"/>
  <c r="I28" i="37" s="1"/>
  <c r="H14" i="37"/>
  <c r="I14" i="37" s="1"/>
  <c r="H37" i="37"/>
  <c r="I37" i="37" s="1"/>
  <c r="H15" i="37"/>
  <c r="I15" i="37" s="1"/>
  <c r="H36" i="37"/>
  <c r="I36" i="37" s="1"/>
  <c r="H18" i="37"/>
  <c r="I18" i="37" s="1"/>
  <c r="H43" i="37"/>
  <c r="I43" i="37" s="1"/>
  <c r="H7" i="37"/>
  <c r="I7" i="37" s="1"/>
  <c r="H26" i="37"/>
  <c r="I26" i="37" s="1"/>
  <c r="H11" i="37"/>
  <c r="I11" i="37" s="1"/>
  <c r="H12" i="37"/>
  <c r="I12" i="37" s="1"/>
  <c r="H29" i="37"/>
  <c r="I29" i="37" s="1"/>
  <c r="H34" i="37"/>
  <c r="I34" i="37" s="1"/>
  <c r="H39" i="37"/>
  <c r="I39" i="37" s="1"/>
  <c r="H21" i="37"/>
  <c r="I21" i="37" s="1"/>
  <c r="H22" i="37"/>
  <c r="I22" i="37" s="1"/>
  <c r="H16" i="28"/>
  <c r="I16" i="28" s="1"/>
  <c r="H24" i="28"/>
  <c r="I24" i="28" s="1"/>
  <c r="H5" i="28"/>
  <c r="H36" i="28"/>
  <c r="I36" i="28" s="1"/>
  <c r="H22" i="28"/>
  <c r="I22" i="28" s="1"/>
  <c r="H34" i="28"/>
  <c r="I34" i="28" s="1"/>
  <c r="H6" i="28"/>
  <c r="I6" i="28" s="1"/>
  <c r="H18" i="28"/>
  <c r="I18" i="28" s="1"/>
  <c r="H27" i="28"/>
  <c r="I27" i="28" s="1"/>
  <c r="H43" i="28"/>
  <c r="I43" i="28" s="1"/>
  <c r="H39" i="28"/>
  <c r="I39" i="28" s="1"/>
  <c r="H25" i="28"/>
  <c r="I25" i="28" s="1"/>
  <c r="H15" i="28"/>
  <c r="I15" i="28" s="1"/>
  <c r="H35" i="28"/>
  <c r="I35" i="28" s="1"/>
  <c r="H16" i="24"/>
  <c r="I16" i="24" s="1"/>
  <c r="H30" i="24"/>
  <c r="I30" i="24" s="1"/>
  <c r="H12" i="24"/>
  <c r="I12" i="24" s="1"/>
  <c r="H28" i="24"/>
  <c r="I28" i="24" s="1"/>
  <c r="H6" i="24"/>
  <c r="I6" i="24" s="1"/>
  <c r="H41" i="24"/>
  <c r="I41" i="24" s="1"/>
  <c r="H21" i="24"/>
  <c r="I21" i="24" s="1"/>
  <c r="H29" i="24"/>
  <c r="I29" i="24" s="1"/>
  <c r="H18" i="19"/>
  <c r="I18" i="19" s="1"/>
  <c r="H11" i="19"/>
  <c r="I11" i="19" s="1"/>
  <c r="H18" i="21"/>
  <c r="I18" i="21" s="1"/>
  <c r="H22" i="21"/>
  <c r="I22" i="21" s="1"/>
  <c r="H34" i="21"/>
  <c r="I34" i="21" s="1"/>
  <c r="H38" i="21"/>
  <c r="I38" i="21" s="1"/>
  <c r="H42" i="21"/>
  <c r="I42" i="21" s="1"/>
  <c r="H8" i="21"/>
  <c r="I8" i="21" s="1"/>
  <c r="H12" i="21"/>
  <c r="I12" i="21" s="1"/>
  <c r="H16" i="21"/>
  <c r="I16" i="21" s="1"/>
  <c r="H20" i="21"/>
  <c r="I20" i="21" s="1"/>
  <c r="H7" i="21"/>
  <c r="I7" i="21" s="1"/>
  <c r="H15" i="21"/>
  <c r="I15" i="21" s="1"/>
  <c r="H31" i="21"/>
  <c r="I31" i="21" s="1"/>
  <c r="H39" i="21"/>
  <c r="I39" i="21" s="1"/>
  <c r="H11" i="21"/>
  <c r="I11" i="21" s="1"/>
  <c r="H19" i="21"/>
  <c r="I19" i="21" s="1"/>
  <c r="H27" i="21"/>
  <c r="I27" i="21" s="1"/>
  <c r="H43" i="21"/>
  <c r="I43" i="21" s="1"/>
  <c r="H9" i="21"/>
  <c r="I9" i="21" s="1"/>
  <c r="H41" i="21"/>
  <c r="I41" i="21" s="1"/>
  <c r="H37" i="21"/>
  <c r="I37" i="21" s="1"/>
  <c r="H21" i="21"/>
  <c r="I21" i="21" s="1"/>
  <c r="H17" i="21"/>
  <c r="I17" i="21" s="1"/>
  <c r="H5" i="18" a="1"/>
  <c r="H33" i="50"/>
  <c r="I33" i="50" s="1"/>
  <c r="H39" i="50"/>
  <c r="I39" i="50" s="1"/>
  <c r="H31" i="50"/>
  <c r="I31" i="50" s="1"/>
  <c r="H23" i="50"/>
  <c r="I23" i="50" s="1"/>
  <c r="H7" i="50"/>
  <c r="I7" i="50" s="1"/>
  <c r="H35" i="50"/>
  <c r="I35" i="50" s="1"/>
  <c r="H25" i="50"/>
  <c r="I25" i="50" s="1"/>
  <c r="H41" i="50"/>
  <c r="I41" i="50" s="1"/>
  <c r="H27" i="50"/>
  <c r="I27" i="50" s="1"/>
  <c r="H11" i="50"/>
  <c r="I11" i="50" s="1"/>
  <c r="H36" i="50"/>
  <c r="I36" i="50" s="1"/>
  <c r="H24" i="50"/>
  <c r="I24" i="50" s="1"/>
  <c r="H21" i="50"/>
  <c r="I21" i="50" s="1"/>
  <c r="H43" i="50"/>
  <c r="I43" i="50" s="1"/>
  <c r="H19" i="50"/>
  <c r="I19" i="50" s="1"/>
  <c r="H28" i="50"/>
  <c r="I28" i="50" s="1"/>
  <c r="H5" i="50"/>
  <c r="H12" i="29"/>
  <c r="I12" i="29" s="1"/>
  <c r="H20" i="29"/>
  <c r="I20" i="29" s="1"/>
  <c r="H36" i="29"/>
  <c r="I36" i="29" s="1"/>
  <c r="H18" i="29"/>
  <c r="I18" i="29" s="1"/>
  <c r="H14" i="29"/>
  <c r="I14" i="29" s="1"/>
  <c r="H24" i="29"/>
  <c r="I24" i="29" s="1"/>
  <c r="H34" i="29"/>
  <c r="I34" i="29" s="1"/>
  <c r="H22" i="29"/>
  <c r="I22" i="29" s="1"/>
  <c r="H42" i="29"/>
  <c r="I42" i="29" s="1"/>
  <c r="H10" i="29"/>
  <c r="I10" i="29" s="1"/>
  <c r="H32" i="29"/>
  <c r="I32" i="29" s="1"/>
  <c r="H6" i="29"/>
  <c r="I6" i="29" s="1"/>
  <c r="H16" i="29"/>
  <c r="I16" i="29" s="1"/>
  <c r="H38" i="29"/>
  <c r="I38" i="29" s="1"/>
  <c r="H27" i="29"/>
  <c r="I27" i="29" s="1"/>
  <c r="H19" i="29"/>
  <c r="I19" i="29" s="1"/>
  <c r="H11" i="29"/>
  <c r="I11" i="29" s="1"/>
  <c r="H31" i="29"/>
  <c r="I31" i="29" s="1"/>
  <c r="H33" i="29"/>
  <c r="I33" i="29" s="1"/>
  <c r="H29" i="29"/>
  <c r="I29" i="29" s="1"/>
  <c r="H15" i="29"/>
  <c r="I15" i="29" s="1"/>
  <c r="H41" i="29"/>
  <c r="I41" i="29" s="1"/>
  <c r="H39" i="29"/>
  <c r="I39" i="29" s="1"/>
  <c r="H25" i="29"/>
  <c r="I25" i="29" s="1"/>
  <c r="H37" i="29"/>
  <c r="I37" i="29" s="1"/>
  <c r="H9" i="29"/>
  <c r="I9" i="29" s="1"/>
  <c r="H5" i="29"/>
  <c r="H5" i="14" a="1"/>
  <c r="H10" i="32"/>
  <c r="I10" i="32" s="1"/>
  <c r="H18" i="32"/>
  <c r="I18" i="32" s="1"/>
  <c r="H26" i="32"/>
  <c r="I26" i="32" s="1"/>
  <c r="H22" i="32"/>
  <c r="I22" i="32" s="1"/>
  <c r="H5" i="32"/>
  <c r="H16" i="32"/>
  <c r="I16" i="32" s="1"/>
  <c r="H30" i="32"/>
  <c r="I30" i="32" s="1"/>
  <c r="H20" i="32"/>
  <c r="I20" i="32" s="1"/>
  <c r="H8" i="32"/>
  <c r="I8" i="32" s="1"/>
  <c r="H40" i="32"/>
  <c r="I40" i="32" s="1"/>
  <c r="H24" i="32"/>
  <c r="I24" i="32" s="1"/>
  <c r="H36" i="32"/>
  <c r="I36" i="32" s="1"/>
  <c r="H29" i="32"/>
  <c r="I29" i="32" s="1"/>
  <c r="H21" i="32"/>
  <c r="I21" i="32" s="1"/>
  <c r="H35" i="32"/>
  <c r="I35" i="32" s="1"/>
  <c r="H17" i="32"/>
  <c r="I17" i="32" s="1"/>
  <c r="H33" i="32"/>
  <c r="I33" i="32" s="1"/>
  <c r="H15" i="32"/>
  <c r="I15" i="32" s="1"/>
  <c r="H43" i="32"/>
  <c r="I43" i="32" s="1"/>
  <c r="H7" i="32"/>
  <c r="I7" i="32" s="1"/>
  <c r="H41" i="32"/>
  <c r="I41" i="32" s="1"/>
  <c r="H39" i="32"/>
  <c r="I39" i="32" s="1"/>
  <c r="H25" i="32"/>
  <c r="I25" i="32" s="1"/>
  <c r="H16" i="35"/>
  <c r="I16" i="35" s="1"/>
  <c r="H10" i="35"/>
  <c r="I10" i="35" s="1"/>
  <c r="H33" i="35"/>
  <c r="I33" i="35" s="1"/>
  <c r="H8" i="35"/>
  <c r="I8" i="35" s="1"/>
  <c r="H12" i="35"/>
  <c r="I12" i="35" s="1"/>
  <c r="H42" i="35"/>
  <c r="I42" i="35" s="1"/>
  <c r="H40" i="35"/>
  <c r="I40" i="35" s="1"/>
  <c r="H26" i="35"/>
  <c r="I26" i="35" s="1"/>
  <c r="H35" i="35"/>
  <c r="I35" i="35" s="1"/>
  <c r="H10" i="41"/>
  <c r="I10" i="41" s="1"/>
  <c r="H22" i="41"/>
  <c r="I22" i="41" s="1"/>
  <c r="H43" i="41"/>
  <c r="I43" i="41" s="1"/>
  <c r="H27" i="33"/>
  <c r="I27" i="33" s="1"/>
  <c r="H9" i="33"/>
  <c r="I9" i="33" s="1"/>
  <c r="H10" i="33"/>
  <c r="I10" i="33" s="1"/>
  <c r="H12" i="33"/>
  <c r="I12" i="33" s="1"/>
  <c r="H6" i="39"/>
  <c r="I6" i="39" s="1"/>
  <c r="H41" i="39"/>
  <c r="I41" i="39" s="1"/>
  <c r="H25" i="39"/>
  <c r="I25" i="39" s="1"/>
  <c r="H10" i="39"/>
  <c r="I10" i="39" s="1"/>
  <c r="H30" i="39"/>
  <c r="I30" i="39" s="1"/>
  <c r="H33" i="42"/>
  <c r="I33" i="42" s="1"/>
  <c r="H17" i="42"/>
  <c r="I17" i="42" s="1"/>
  <c r="H40" i="42"/>
  <c r="I40" i="42" s="1"/>
  <c r="H8" i="42"/>
  <c r="I8" i="42" s="1"/>
  <c r="H28" i="42"/>
  <c r="I28" i="42" s="1"/>
  <c r="H6" i="42"/>
  <c r="I6" i="42" s="1"/>
  <c r="H34" i="42"/>
  <c r="I34" i="42" s="1"/>
  <c r="H29" i="42"/>
  <c r="I29" i="42" s="1"/>
  <c r="H42" i="42"/>
  <c r="I42" i="42" s="1"/>
  <c r="H12" i="42"/>
  <c r="I12" i="42" s="1"/>
  <c r="H22" i="42"/>
  <c r="I22" i="42" s="1"/>
  <c r="H30" i="42"/>
  <c r="I30" i="42" s="1"/>
  <c r="H6" i="22"/>
  <c r="I6" i="22" s="1"/>
  <c r="H28" i="22"/>
  <c r="I28" i="22" s="1"/>
  <c r="H5" i="22"/>
  <c r="H20" i="22"/>
  <c r="I20" i="22" s="1"/>
  <c r="H32" i="22"/>
  <c r="I32" i="22" s="1"/>
  <c r="H8" i="22"/>
  <c r="I8" i="22" s="1"/>
  <c r="H35" i="22"/>
  <c r="I35" i="22" s="1"/>
  <c r="H43" i="22"/>
  <c r="I43" i="22" s="1"/>
  <c r="H41" i="22"/>
  <c r="I41" i="22" s="1"/>
  <c r="H27" i="22"/>
  <c r="I27" i="22" s="1"/>
  <c r="H23" i="22"/>
  <c r="I23" i="22" s="1"/>
  <c r="H9" i="22"/>
  <c r="I9" i="22" s="1"/>
  <c r="G44" i="27"/>
  <c r="H5" i="27" a="1"/>
  <c r="G44" i="16"/>
  <c r="H5" i="16" a="1"/>
  <c r="G44" i="13"/>
  <c r="H5" i="13" a="1"/>
  <c r="H5" i="49" a="1"/>
  <c r="G44" i="49"/>
  <c r="H5" i="48" a="1"/>
  <c r="G44" i="48"/>
  <c r="H37" i="51"/>
  <c r="I37" i="51" s="1"/>
  <c r="H15" i="51" l="1"/>
  <c r="I15" i="51" s="1"/>
  <c r="H15" i="30"/>
  <c r="I15" i="30" s="1"/>
  <c r="H13" i="39"/>
  <c r="I13" i="39" s="1"/>
  <c r="H6" i="51"/>
  <c r="I6" i="51" s="1"/>
  <c r="H19" i="51"/>
  <c r="I19" i="51" s="1"/>
  <c r="H39" i="30"/>
  <c r="I39" i="30" s="1"/>
  <c r="H27" i="39"/>
  <c r="I27" i="39" s="1"/>
  <c r="H11" i="52"/>
  <c r="I11" i="52" s="1"/>
  <c r="K11" i="52" s="1"/>
  <c r="H40" i="51"/>
  <c r="I40" i="51" s="1"/>
  <c r="H7" i="22"/>
  <c r="I7" i="22" s="1"/>
  <c r="H12" i="22"/>
  <c r="I12" i="22" s="1"/>
  <c r="H36" i="42"/>
  <c r="I36" i="42" s="1"/>
  <c r="H24" i="42"/>
  <c r="I24" i="42" s="1"/>
  <c r="H17" i="39"/>
  <c r="I17" i="39" s="1"/>
  <c r="H27" i="52"/>
  <c r="I27" i="52" s="1"/>
  <c r="H32" i="41"/>
  <c r="I32" i="41" s="1"/>
  <c r="K32" i="41" s="1"/>
  <c r="H27" i="35"/>
  <c r="I27" i="35" s="1"/>
  <c r="H23" i="32"/>
  <c r="I23" i="32" s="1"/>
  <c r="H14" i="32"/>
  <c r="I14" i="32" s="1"/>
  <c r="H32" i="32"/>
  <c r="I32" i="32" s="1"/>
  <c r="H23" i="29"/>
  <c r="I23" i="29" s="1"/>
  <c r="H13" i="29"/>
  <c r="I13" i="29" s="1"/>
  <c r="H26" i="29"/>
  <c r="I26" i="29" s="1"/>
  <c r="H30" i="29"/>
  <c r="I30" i="29" s="1"/>
  <c r="K30" i="29" s="1"/>
  <c r="H12" i="50"/>
  <c r="I12" i="50" s="1"/>
  <c r="H20" i="50"/>
  <c r="I20" i="50" s="1"/>
  <c r="H16" i="50"/>
  <c r="I16" i="50" s="1"/>
  <c r="H35" i="21"/>
  <c r="I35" i="21" s="1"/>
  <c r="H28" i="21"/>
  <c r="I28" i="21" s="1"/>
  <c r="H30" i="21"/>
  <c r="I30" i="21" s="1"/>
  <c r="H19" i="24"/>
  <c r="I19" i="24" s="1"/>
  <c r="H11" i="28"/>
  <c r="I11" i="28" s="1"/>
  <c r="K11" i="28" s="1"/>
  <c r="H12" i="28"/>
  <c r="I12" i="28" s="1"/>
  <c r="H38" i="37"/>
  <c r="I38" i="37" s="1"/>
  <c r="H27" i="37"/>
  <c r="I27" i="37" s="1"/>
  <c r="H5" i="37"/>
  <c r="H23" i="37"/>
  <c r="I23" i="37" s="1"/>
  <c r="H41" i="20"/>
  <c r="I41" i="20" s="1"/>
  <c r="H5" i="8"/>
  <c r="H25" i="8"/>
  <c r="I25" i="8" s="1"/>
  <c r="K25" i="8" s="1"/>
  <c r="H22" i="8"/>
  <c r="I22" i="8" s="1"/>
  <c r="H7" i="52"/>
  <c r="I7" i="52" s="1"/>
  <c r="H27" i="40"/>
  <c r="I27" i="40" s="1"/>
  <c r="H19" i="52"/>
  <c r="I19" i="52" s="1"/>
  <c r="H20" i="44"/>
  <c r="I20" i="44" s="1"/>
  <c r="K20" i="44" s="1"/>
  <c r="H26" i="40"/>
  <c r="I26" i="40" s="1"/>
  <c r="H41" i="52"/>
  <c r="I41" i="52" s="1"/>
  <c r="H16" i="44"/>
  <c r="I16" i="44" s="1"/>
  <c r="K16" i="44" s="1"/>
  <c r="H41" i="44"/>
  <c r="I41" i="44" s="1"/>
  <c r="K41" i="44" s="1"/>
  <c r="H5" i="25"/>
  <c r="H19" i="40"/>
  <c r="I19" i="40" s="1"/>
  <c r="H42" i="41"/>
  <c r="I42" i="41" s="1"/>
  <c r="H16" i="19"/>
  <c r="I16" i="19" s="1"/>
  <c r="H27" i="26"/>
  <c r="I27" i="26" s="1"/>
  <c r="H26" i="26"/>
  <c r="I26" i="26" s="1"/>
  <c r="K26" i="26" s="1"/>
  <c r="H17" i="24"/>
  <c r="I17" i="24" s="1"/>
  <c r="K17" i="24" s="1"/>
  <c r="H27" i="24"/>
  <c r="I27" i="24" s="1"/>
  <c r="H34" i="24"/>
  <c r="I34" i="24" s="1"/>
  <c r="H20" i="24"/>
  <c r="I20" i="24" s="1"/>
  <c r="H13" i="51"/>
  <c r="I13" i="51" s="1"/>
  <c r="H21" i="25"/>
  <c r="I21" i="25" s="1"/>
  <c r="H27" i="25"/>
  <c r="I27" i="25" s="1"/>
  <c r="H16" i="25"/>
  <c r="I16" i="25" s="1"/>
  <c r="K16" i="25" s="1"/>
  <c r="H11" i="22"/>
  <c r="I11" i="22" s="1"/>
  <c r="H36" i="22"/>
  <c r="I36" i="22" s="1"/>
  <c r="H38" i="40"/>
  <c r="I38" i="40" s="1"/>
  <c r="H21" i="40"/>
  <c r="I21" i="40" s="1"/>
  <c r="H14" i="42"/>
  <c r="I14" i="42" s="1"/>
  <c r="H23" i="42"/>
  <c r="I23" i="42" s="1"/>
  <c r="H21" i="39"/>
  <c r="I21" i="39" s="1"/>
  <c r="H43" i="39"/>
  <c r="I43" i="39" s="1"/>
  <c r="H10" i="36"/>
  <c r="I10" i="36" s="1"/>
  <c r="K10" i="36" s="1"/>
  <c r="H16" i="33"/>
  <c r="I16" i="33" s="1"/>
  <c r="H29" i="33"/>
  <c r="I29" i="33" s="1"/>
  <c r="H7" i="33"/>
  <c r="I7" i="33" s="1"/>
  <c r="H28" i="52"/>
  <c r="I28" i="52" s="1"/>
  <c r="H38" i="41"/>
  <c r="I38" i="41" s="1"/>
  <c r="H28" i="41"/>
  <c r="I28" i="41" s="1"/>
  <c r="H35" i="41"/>
  <c r="I35" i="41" s="1"/>
  <c r="H33" i="41"/>
  <c r="I33" i="41" s="1"/>
  <c r="K33" i="41" s="1"/>
  <c r="H28" i="35"/>
  <c r="I28" i="35" s="1"/>
  <c r="H27" i="32"/>
  <c r="I27" i="32" s="1"/>
  <c r="H31" i="32"/>
  <c r="I31" i="32" s="1"/>
  <c r="H6" i="32"/>
  <c r="I6" i="32" s="1"/>
  <c r="H12" i="32"/>
  <c r="I12" i="32" s="1"/>
  <c r="H26" i="50"/>
  <c r="I26" i="50" s="1"/>
  <c r="H10" i="50"/>
  <c r="I10" i="50" s="1"/>
  <c r="K10" i="50" s="1"/>
  <c r="H6" i="50"/>
  <c r="I6" i="50" s="1"/>
  <c r="K6" i="50" s="1"/>
  <c r="H8" i="19"/>
  <c r="I8" i="19" s="1"/>
  <c r="H31" i="19"/>
  <c r="I31" i="19" s="1"/>
  <c r="H35" i="26"/>
  <c r="I35" i="26" s="1"/>
  <c r="H38" i="26"/>
  <c r="I38" i="26" s="1"/>
  <c r="H31" i="24"/>
  <c r="I31" i="24" s="1"/>
  <c r="H39" i="24"/>
  <c r="I39" i="24" s="1"/>
  <c r="H35" i="24"/>
  <c r="I35" i="24" s="1"/>
  <c r="K35" i="24" s="1"/>
  <c r="H18" i="24"/>
  <c r="I18" i="24" s="1"/>
  <c r="K18" i="24" s="1"/>
  <c r="H10" i="24"/>
  <c r="I10" i="24" s="1"/>
  <c r="H7" i="28"/>
  <c r="I7" i="28" s="1"/>
  <c r="H28" i="28"/>
  <c r="I28" i="28" s="1"/>
  <c r="H43" i="20"/>
  <c r="I43" i="20" s="1"/>
  <c r="H36" i="20"/>
  <c r="I36" i="20" s="1"/>
  <c r="H24" i="8"/>
  <c r="I24" i="8" s="1"/>
  <c r="H17" i="8"/>
  <c r="I17" i="8" s="1"/>
  <c r="K17" i="8" s="1"/>
  <c r="H20" i="8"/>
  <c r="I20" i="8" s="1"/>
  <c r="K20" i="8" s="1"/>
  <c r="H26" i="25"/>
  <c r="I26" i="25" s="1"/>
  <c r="H10" i="40"/>
  <c r="I10" i="40" s="1"/>
  <c r="H8" i="33"/>
  <c r="I8" i="33" s="1"/>
  <c r="H37" i="33"/>
  <c r="I37" i="33" s="1"/>
  <c r="H24" i="19"/>
  <c r="I24" i="19" s="1"/>
  <c r="H33" i="26"/>
  <c r="I33" i="26" s="1"/>
  <c r="H26" i="51"/>
  <c r="I26" i="51" s="1"/>
  <c r="K26" i="51" s="1"/>
  <c r="H14" i="39"/>
  <c r="I14" i="39" s="1"/>
  <c r="K14" i="39" s="1"/>
  <c r="H5" i="41"/>
  <c r="H41" i="41"/>
  <c r="I41" i="41" s="1"/>
  <c r="H21" i="19"/>
  <c r="I21" i="19" s="1"/>
  <c r="H18" i="26"/>
  <c r="I18" i="26" s="1"/>
  <c r="H40" i="24"/>
  <c r="I40" i="24" s="1"/>
  <c r="H37" i="25"/>
  <c r="I37" i="25" s="1"/>
  <c r="H17" i="25"/>
  <c r="I17" i="25" s="1"/>
  <c r="K17" i="25" s="1"/>
  <c r="H38" i="25"/>
  <c r="I38" i="25" s="1"/>
  <c r="K38" i="25" s="1"/>
  <c r="H5" i="40"/>
  <c r="H33" i="40"/>
  <c r="I33" i="40" s="1"/>
  <c r="H42" i="39"/>
  <c r="I42" i="39" s="1"/>
  <c r="H33" i="36"/>
  <c r="I33" i="36" s="1"/>
  <c r="H42" i="33"/>
  <c r="I42" i="33" s="1"/>
  <c r="H15" i="33"/>
  <c r="I15" i="33" s="1"/>
  <c r="H21" i="33"/>
  <c r="I21" i="33" s="1"/>
  <c r="K21" i="33" s="1"/>
  <c r="H34" i="41"/>
  <c r="I34" i="41" s="1"/>
  <c r="K34" i="41" s="1"/>
  <c r="H8" i="41"/>
  <c r="I8" i="41" s="1"/>
  <c r="H14" i="19"/>
  <c r="I14" i="19" s="1"/>
  <c r="H15" i="26"/>
  <c r="I15" i="26" s="1"/>
  <c r="H33" i="24"/>
  <c r="I33" i="24" s="1"/>
  <c r="H9" i="24"/>
  <c r="I9" i="24" s="1"/>
  <c r="H43" i="24"/>
  <c r="I43" i="24" s="1"/>
  <c r="H5" i="24"/>
  <c r="I5" i="24" s="1"/>
  <c r="H29" i="51"/>
  <c r="I29" i="51" s="1"/>
  <c r="K29" i="51" s="1"/>
  <c r="H19" i="25"/>
  <c r="I19" i="25" s="1"/>
  <c r="H25" i="25"/>
  <c r="I25" i="25" s="1"/>
  <c r="H24" i="25"/>
  <c r="I24" i="25" s="1"/>
  <c r="H41" i="40"/>
  <c r="I41" i="40" s="1"/>
  <c r="H43" i="40"/>
  <c r="I43" i="40" s="1"/>
  <c r="H37" i="39"/>
  <c r="I37" i="39" s="1"/>
  <c r="H26" i="39"/>
  <c r="I26" i="39" s="1"/>
  <c r="K26" i="39" s="1"/>
  <c r="H24" i="33"/>
  <c r="I24" i="33" s="1"/>
  <c r="K24" i="33" s="1"/>
  <c r="H32" i="33"/>
  <c r="I32" i="33" s="1"/>
  <c r="H33" i="33"/>
  <c r="I33" i="33" s="1"/>
  <c r="H11" i="33"/>
  <c r="I11" i="33" s="1"/>
  <c r="H21" i="41"/>
  <c r="I21" i="41" s="1"/>
  <c r="H19" i="41"/>
  <c r="I19" i="41" s="1"/>
  <c r="H16" i="41"/>
  <c r="I16" i="41" s="1"/>
  <c r="H6" i="41"/>
  <c r="I6" i="41" s="1"/>
  <c r="K6" i="41" s="1"/>
  <c r="H35" i="19"/>
  <c r="I35" i="19" s="1"/>
  <c r="K35" i="19" s="1"/>
  <c r="H22" i="19"/>
  <c r="I22" i="19" s="1"/>
  <c r="H19" i="26"/>
  <c r="I19" i="26" s="1"/>
  <c r="H6" i="26"/>
  <c r="I6" i="26" s="1"/>
  <c r="H13" i="24"/>
  <c r="I13" i="24" s="1"/>
  <c r="H23" i="24"/>
  <c r="I23" i="24" s="1"/>
  <c r="H36" i="24"/>
  <c r="I36" i="24" s="1"/>
  <c r="H38" i="24"/>
  <c r="I38" i="24" s="1"/>
  <c r="K38" i="24" s="1"/>
  <c r="H32" i="24"/>
  <c r="I32" i="24" s="1"/>
  <c r="H15" i="25"/>
  <c r="I15" i="25" s="1"/>
  <c r="H42" i="25"/>
  <c r="I42" i="25" s="1"/>
  <c r="H18" i="25"/>
  <c r="I18" i="25" s="1"/>
  <c r="H43" i="25"/>
  <c r="I43" i="25" s="1"/>
  <c r="H28" i="40"/>
  <c r="I28" i="40" s="1"/>
  <c r="H14" i="33"/>
  <c r="I14" i="33" s="1"/>
  <c r="H12" i="41"/>
  <c r="I12" i="41" s="1"/>
  <c r="K12" i="41" s="1"/>
  <c r="H11" i="41"/>
  <c r="I11" i="41" s="1"/>
  <c r="K11" i="41" s="1"/>
  <c r="H30" i="41"/>
  <c r="I30" i="41" s="1"/>
  <c r="H17" i="41"/>
  <c r="I17" i="41" s="1"/>
  <c r="H15" i="19"/>
  <c r="I15" i="19" s="1"/>
  <c r="H25" i="26"/>
  <c r="I25" i="26" s="1"/>
  <c r="H16" i="26"/>
  <c r="I16" i="26" s="1"/>
  <c r="H11" i="25"/>
  <c r="I11" i="25" s="1"/>
  <c r="H22" i="25"/>
  <c r="I22" i="25" s="1"/>
  <c r="K22" i="25" s="1"/>
  <c r="H30" i="25"/>
  <c r="I30" i="25" s="1"/>
  <c r="K30" i="25" s="1"/>
  <c r="H30" i="40"/>
  <c r="I30" i="40" s="1"/>
  <c r="H14" i="40"/>
  <c r="I14" i="40" s="1"/>
  <c r="H34" i="33"/>
  <c r="I34" i="33" s="1"/>
  <c r="H20" i="33"/>
  <c r="I20" i="33" s="1"/>
  <c r="H13" i="33"/>
  <c r="I13" i="33" s="1"/>
  <c r="H19" i="33"/>
  <c r="I19" i="33" s="1"/>
  <c r="H18" i="41"/>
  <c r="I18" i="41" s="1"/>
  <c r="K18" i="41" s="1"/>
  <c r="H31" i="41"/>
  <c r="I31" i="41" s="1"/>
  <c r="K31" i="41" s="1"/>
  <c r="H24" i="41"/>
  <c r="I24" i="41" s="1"/>
  <c r="H17" i="19"/>
  <c r="I17" i="19" s="1"/>
  <c r="H38" i="19"/>
  <c r="I38" i="19" s="1"/>
  <c r="H37" i="26"/>
  <c r="I37" i="26" s="1"/>
  <c r="H40" i="26"/>
  <c r="I40" i="26" s="1"/>
  <c r="H15" i="24"/>
  <c r="I15" i="24" s="1"/>
  <c r="H37" i="24"/>
  <c r="I37" i="24" s="1"/>
  <c r="K37" i="24" s="1"/>
  <c r="H22" i="24"/>
  <c r="I22" i="24" s="1"/>
  <c r="H26" i="24"/>
  <c r="I26" i="24" s="1"/>
  <c r="H24" i="24"/>
  <c r="I24" i="24" s="1"/>
  <c r="H34" i="17"/>
  <c r="I34" i="17" s="1"/>
  <c r="H29" i="25"/>
  <c r="I29" i="25" s="1"/>
  <c r="H14" i="25"/>
  <c r="I14" i="25" s="1"/>
  <c r="H20" i="25"/>
  <c r="I20" i="25" s="1"/>
  <c r="H6" i="40"/>
  <c r="I6" i="40" s="1"/>
  <c r="K6" i="40" s="1"/>
  <c r="H23" i="40"/>
  <c r="I23" i="40" s="1"/>
  <c r="K23" i="40" s="1"/>
  <c r="H38" i="39"/>
  <c r="I38" i="39" s="1"/>
  <c r="H33" i="39"/>
  <c r="I33" i="39" s="1"/>
  <c r="H36" i="33"/>
  <c r="I36" i="33" s="1"/>
  <c r="H38" i="33"/>
  <c r="I38" i="33" s="1"/>
  <c r="H23" i="33"/>
  <c r="I23" i="33" s="1"/>
  <c r="H35" i="33"/>
  <c r="I35" i="33" s="1"/>
  <c r="H26" i="41"/>
  <c r="I26" i="41" s="1"/>
  <c r="K26" i="41" s="1"/>
  <c r="H36" i="41"/>
  <c r="I36" i="41" s="1"/>
  <c r="K36" i="41" s="1"/>
  <c r="H20" i="41"/>
  <c r="I20" i="41" s="1"/>
  <c r="H9" i="41"/>
  <c r="I9" i="41" s="1"/>
  <c r="H32" i="19"/>
  <c r="I32" i="19" s="1"/>
  <c r="H7" i="19"/>
  <c r="I7" i="19" s="1"/>
  <c r="H12" i="19"/>
  <c r="I12" i="19" s="1"/>
  <c r="H17" i="26"/>
  <c r="I17" i="26" s="1"/>
  <c r="H24" i="26"/>
  <c r="I24" i="26" s="1"/>
  <c r="K24" i="26" s="1"/>
  <c r="H7" i="24"/>
  <c r="I7" i="24" s="1"/>
  <c r="K7" i="24" s="1"/>
  <c r="H11" i="24"/>
  <c r="I11" i="24" s="1"/>
  <c r="H14" i="24"/>
  <c r="I14" i="24" s="1"/>
  <c r="H42" i="24"/>
  <c r="I42" i="24" s="1"/>
  <c r="H8" i="24"/>
  <c r="I8" i="24" s="1"/>
  <c r="H41" i="26"/>
  <c r="I41" i="26" s="1"/>
  <c r="H32" i="26"/>
  <c r="I32" i="26" s="1"/>
  <c r="H13" i="25"/>
  <c r="I13" i="25" s="1"/>
  <c r="K13" i="25" s="1"/>
  <c r="H32" i="25"/>
  <c r="I32" i="25" s="1"/>
  <c r="K32" i="25" s="1"/>
  <c r="H42" i="40"/>
  <c r="I42" i="40" s="1"/>
  <c r="H28" i="33"/>
  <c r="I28" i="33" s="1"/>
  <c r="H6" i="33"/>
  <c r="I6" i="33" s="1"/>
  <c r="H41" i="33"/>
  <c r="I41" i="33" s="1"/>
  <c r="H29" i="41"/>
  <c r="I29" i="41" s="1"/>
  <c r="H27" i="41"/>
  <c r="I27" i="41" s="1"/>
  <c r="H25" i="41"/>
  <c r="I25" i="41" s="1"/>
  <c r="K25" i="41" s="1"/>
  <c r="H23" i="19"/>
  <c r="I23" i="19" s="1"/>
  <c r="K23" i="19" s="1"/>
  <c r="H20" i="43"/>
  <c r="I20" i="43" s="1"/>
  <c r="H8" i="17"/>
  <c r="I8" i="17" s="1"/>
  <c r="H25" i="19"/>
  <c r="I25" i="19" s="1"/>
  <c r="H42" i="19"/>
  <c r="I42" i="19" s="1"/>
  <c r="H41" i="28"/>
  <c r="I41" i="28" s="1"/>
  <c r="H18" i="22"/>
  <c r="I18" i="22" s="1"/>
  <c r="H39" i="40"/>
  <c r="I39" i="40" s="1"/>
  <c r="H5" i="39"/>
  <c r="I5" i="39" s="1"/>
  <c r="H8" i="39"/>
  <c r="I8" i="39" s="1"/>
  <c r="H18" i="50"/>
  <c r="I18" i="50" s="1"/>
  <c r="H14" i="50"/>
  <c r="I14" i="50" s="1"/>
  <c r="H40" i="21"/>
  <c r="I40" i="21" s="1"/>
  <c r="H26" i="19"/>
  <c r="I26" i="19" s="1"/>
  <c r="H13" i="28"/>
  <c r="I13" i="28" s="1"/>
  <c r="H30" i="28"/>
  <c r="I30" i="28" s="1"/>
  <c r="K30" i="28" s="1"/>
  <c r="H17" i="20"/>
  <c r="I17" i="20" s="1"/>
  <c r="K17" i="20" s="1"/>
  <c r="H18" i="20"/>
  <c r="I18" i="20" s="1"/>
  <c r="H7" i="17"/>
  <c r="I7" i="17" s="1"/>
  <c r="H32" i="44"/>
  <c r="I32" i="44" s="1"/>
  <c r="K32" i="44" s="1"/>
  <c r="H33" i="51"/>
  <c r="I33" i="51" s="1"/>
  <c r="H15" i="22"/>
  <c r="I15" i="22" s="1"/>
  <c r="H42" i="22"/>
  <c r="I42" i="22" s="1"/>
  <c r="H31" i="40"/>
  <c r="I31" i="40" s="1"/>
  <c r="K31" i="40" s="1"/>
  <c r="H28" i="39"/>
  <c r="I28" i="39" s="1"/>
  <c r="K28" i="39" s="1"/>
  <c r="H39" i="39"/>
  <c r="I39" i="39" s="1"/>
  <c r="H12" i="31"/>
  <c r="I12" i="31" s="1"/>
  <c r="H7" i="35"/>
  <c r="I7" i="35" s="1"/>
  <c r="H42" i="28"/>
  <c r="I42" i="28" s="1"/>
  <c r="H10" i="20"/>
  <c r="I10" i="20" s="1"/>
  <c r="H18" i="51"/>
  <c r="I18" i="51" s="1"/>
  <c r="H7" i="25"/>
  <c r="I7" i="25" s="1"/>
  <c r="H33" i="25"/>
  <c r="I33" i="25" s="1"/>
  <c r="K33" i="25" s="1"/>
  <c r="H8" i="25"/>
  <c r="I8" i="25" s="1"/>
  <c r="H13" i="22"/>
  <c r="I13" i="22" s="1"/>
  <c r="H34" i="40"/>
  <c r="I34" i="40" s="1"/>
  <c r="H35" i="31"/>
  <c r="I35" i="31" s="1"/>
  <c r="H14" i="21"/>
  <c r="I14" i="21" s="1"/>
  <c r="H8" i="40"/>
  <c r="I8" i="40" s="1"/>
  <c r="H34" i="50"/>
  <c r="I34" i="50" s="1"/>
  <c r="K34" i="50" s="1"/>
  <c r="H34" i="20"/>
  <c r="I34" i="20" s="1"/>
  <c r="K34" i="20" s="1"/>
  <c r="H20" i="40"/>
  <c r="I20" i="40" s="1"/>
  <c r="H5" i="20"/>
  <c r="H31" i="17"/>
  <c r="I31" i="17" s="1"/>
  <c r="H39" i="35"/>
  <c r="I39" i="35" s="1"/>
  <c r="H5" i="21"/>
  <c r="H43" i="19"/>
  <c r="I43" i="19" s="1"/>
  <c r="H32" i="51"/>
  <c r="I32" i="51" s="1"/>
  <c r="K32" i="51" s="1"/>
  <c r="H35" i="25"/>
  <c r="I35" i="25" s="1"/>
  <c r="K35" i="25" s="1"/>
  <c r="H41" i="25"/>
  <c r="I41" i="25" s="1"/>
  <c r="H36" i="25"/>
  <c r="I36" i="25" s="1"/>
  <c r="H21" i="22"/>
  <c r="I21" i="22" s="1"/>
  <c r="H10" i="22"/>
  <c r="I10" i="22" s="1"/>
  <c r="H9" i="40"/>
  <c r="I9" i="40" s="1"/>
  <c r="H18" i="39"/>
  <c r="I18" i="39" s="1"/>
  <c r="H16" i="39"/>
  <c r="I16" i="39" s="1"/>
  <c r="K16" i="39" s="1"/>
  <c r="H21" i="31"/>
  <c r="I21" i="31" s="1"/>
  <c r="H43" i="35"/>
  <c r="I43" i="35" s="1"/>
  <c r="H22" i="50"/>
  <c r="I22" i="50" s="1"/>
  <c r="H29" i="21"/>
  <c r="I29" i="21" s="1"/>
  <c r="H36" i="21"/>
  <c r="I36" i="21" s="1"/>
  <c r="H10" i="21"/>
  <c r="I10" i="21" s="1"/>
  <c r="H9" i="19"/>
  <c r="I9" i="19" s="1"/>
  <c r="H10" i="19"/>
  <c r="I10" i="19" s="1"/>
  <c r="H30" i="26"/>
  <c r="I30" i="26" s="1"/>
  <c r="K30" i="26" s="1"/>
  <c r="H31" i="28"/>
  <c r="I31" i="28" s="1"/>
  <c r="H21" i="28"/>
  <c r="I21" i="28" s="1"/>
  <c r="H20" i="28"/>
  <c r="I20" i="28" s="1"/>
  <c r="H33" i="20"/>
  <c r="I33" i="20" s="1"/>
  <c r="K33" i="20" s="1"/>
  <c r="H38" i="20"/>
  <c r="I38" i="20" s="1"/>
  <c r="H9" i="17"/>
  <c r="I9" i="17" s="1"/>
  <c r="H25" i="44"/>
  <c r="I25" i="44" s="1"/>
  <c r="K25" i="44" s="1"/>
  <c r="H21" i="51"/>
  <c r="I21" i="51" s="1"/>
  <c r="H23" i="25"/>
  <c r="I23" i="25" s="1"/>
  <c r="H6" i="25"/>
  <c r="I6" i="25" s="1"/>
  <c r="H28" i="25"/>
  <c r="I28" i="25" s="1"/>
  <c r="H29" i="22"/>
  <c r="I29" i="22" s="1"/>
  <c r="H40" i="12"/>
  <c r="I40" i="12" s="1"/>
  <c r="H25" i="40"/>
  <c r="I25" i="40" s="1"/>
  <c r="H16" i="40"/>
  <c r="I16" i="40" s="1"/>
  <c r="K16" i="40" s="1"/>
  <c r="H11" i="42"/>
  <c r="I11" i="42" s="1"/>
  <c r="K11" i="42" s="1"/>
  <c r="H34" i="39"/>
  <c r="I34" i="39" s="1"/>
  <c r="H24" i="39"/>
  <c r="I24" i="39" s="1"/>
  <c r="H39" i="31"/>
  <c r="I39" i="31" s="1"/>
  <c r="H20" i="35"/>
  <c r="I20" i="35" s="1"/>
  <c r="H13" i="32"/>
  <c r="I13" i="32" s="1"/>
  <c r="H42" i="32"/>
  <c r="I42" i="32" s="1"/>
  <c r="H17" i="29"/>
  <c r="I17" i="29" s="1"/>
  <c r="K17" i="29" s="1"/>
  <c r="H40" i="29"/>
  <c r="I40" i="29" s="1"/>
  <c r="H9" i="50"/>
  <c r="I9" i="50" s="1"/>
  <c r="H38" i="50"/>
  <c r="I38" i="50" s="1"/>
  <c r="H13" i="21"/>
  <c r="I13" i="21" s="1"/>
  <c r="H32" i="21"/>
  <c r="I32" i="21" s="1"/>
  <c r="H6" i="21"/>
  <c r="I6" i="21" s="1"/>
  <c r="H13" i="19"/>
  <c r="I13" i="19" s="1"/>
  <c r="H36" i="19"/>
  <c r="I36" i="19" s="1"/>
  <c r="K36" i="19" s="1"/>
  <c r="H14" i="26"/>
  <c r="I14" i="26" s="1"/>
  <c r="K14" i="26" s="1"/>
  <c r="H17" i="28"/>
  <c r="I17" i="28" s="1"/>
  <c r="H29" i="28"/>
  <c r="I29" i="28" s="1"/>
  <c r="H10" i="28"/>
  <c r="I10" i="28" s="1"/>
  <c r="H37" i="20"/>
  <c r="I37" i="20" s="1"/>
  <c r="H22" i="20"/>
  <c r="I22" i="20" s="1"/>
  <c r="H17" i="17"/>
  <c r="I17" i="17" s="1"/>
  <c r="H31" i="8"/>
  <c r="I31" i="8" s="1"/>
  <c r="K31" i="8" s="1"/>
  <c r="H23" i="44"/>
  <c r="I23" i="44" s="1"/>
  <c r="K23" i="44" s="1"/>
  <c r="H19" i="39"/>
  <c r="I19" i="39" s="1"/>
  <c r="H11" i="39"/>
  <c r="I11" i="39" s="1"/>
  <c r="H35" i="51"/>
  <c r="I35" i="51" s="1"/>
  <c r="H37" i="22"/>
  <c r="I37" i="22" s="1"/>
  <c r="H35" i="40"/>
  <c r="I35" i="40" s="1"/>
  <c r="H37" i="40"/>
  <c r="I37" i="40" s="1"/>
  <c r="H24" i="40"/>
  <c r="I24" i="40" s="1"/>
  <c r="K24" i="40" s="1"/>
  <c r="H15" i="39"/>
  <c r="I15" i="39" s="1"/>
  <c r="H32" i="39"/>
  <c r="I32" i="39" s="1"/>
  <c r="H28" i="31"/>
  <c r="I28" i="31" s="1"/>
  <c r="H5" i="19"/>
  <c r="H27" i="19"/>
  <c r="I27" i="19" s="1"/>
  <c r="H28" i="19"/>
  <c r="I28" i="19" s="1"/>
  <c r="H19" i="28"/>
  <c r="I19" i="28" s="1"/>
  <c r="H37" i="28"/>
  <c r="I37" i="28" s="1"/>
  <c r="H40" i="28"/>
  <c r="I40" i="28" s="1"/>
  <c r="K40" i="28" s="1"/>
  <c r="H11" i="20"/>
  <c r="I11" i="20" s="1"/>
  <c r="H6" i="20"/>
  <c r="I6" i="20" s="1"/>
  <c r="H25" i="17"/>
  <c r="I25" i="17" s="1"/>
  <c r="H27" i="51"/>
  <c r="I27" i="51" s="1"/>
  <c r="K27" i="51" s="1"/>
  <c r="H39" i="25"/>
  <c r="I39" i="25" s="1"/>
  <c r="H34" i="25"/>
  <c r="I34" i="25" s="1"/>
  <c r="H12" i="25"/>
  <c r="I12" i="25" s="1"/>
  <c r="H40" i="22"/>
  <c r="I40" i="22" s="1"/>
  <c r="K40" i="22" s="1"/>
  <c r="H22" i="40"/>
  <c r="I22" i="40" s="1"/>
  <c r="H12" i="40"/>
  <c r="I12" i="40" s="1"/>
  <c r="H32" i="40"/>
  <c r="I32" i="40" s="1"/>
  <c r="H35" i="39"/>
  <c r="I35" i="39" s="1"/>
  <c r="K35" i="39" s="1"/>
  <c r="H9" i="39"/>
  <c r="I9" i="39" s="1"/>
  <c r="H5" i="35"/>
  <c r="H34" i="35"/>
  <c r="I34" i="35" s="1"/>
  <c r="H8" i="50"/>
  <c r="I8" i="50" s="1"/>
  <c r="K8" i="50" s="1"/>
  <c r="H15" i="50"/>
  <c r="I15" i="50" s="1"/>
  <c r="H25" i="21"/>
  <c r="I25" i="21" s="1"/>
  <c r="H24" i="21"/>
  <c r="I24" i="21" s="1"/>
  <c r="H40" i="19"/>
  <c r="I40" i="19" s="1"/>
  <c r="H41" i="19"/>
  <c r="I41" i="19" s="1"/>
  <c r="H20" i="19"/>
  <c r="I20" i="19" s="1"/>
  <c r="H33" i="28"/>
  <c r="I33" i="28" s="1"/>
  <c r="K33" i="28" s="1"/>
  <c r="H38" i="28"/>
  <c r="I38" i="28" s="1"/>
  <c r="K38" i="28" s="1"/>
  <c r="H32" i="28"/>
  <c r="I32" i="28" s="1"/>
  <c r="H25" i="20"/>
  <c r="I25" i="20" s="1"/>
  <c r="H30" i="20"/>
  <c r="I30" i="20" s="1"/>
  <c r="H38" i="17"/>
  <c r="I38" i="17" s="1"/>
  <c r="H8" i="28"/>
  <c r="I8" i="28" s="1"/>
  <c r="H9" i="20"/>
  <c r="I9" i="20" s="1"/>
  <c r="H32" i="20"/>
  <c r="I32" i="20" s="1"/>
  <c r="K32" i="20" s="1"/>
  <c r="H12" i="17"/>
  <c r="I12" i="17" s="1"/>
  <c r="K12" i="17" s="1"/>
  <c r="H31" i="25"/>
  <c r="I31" i="25" s="1"/>
  <c r="K31" i="25" s="1"/>
  <c r="H10" i="25"/>
  <c r="I10" i="25" s="1"/>
  <c r="H17" i="22"/>
  <c r="I17" i="22" s="1"/>
  <c r="H9" i="28"/>
  <c r="I9" i="28" s="1"/>
  <c r="H23" i="20"/>
  <c r="I23" i="20" s="1"/>
  <c r="H24" i="17"/>
  <c r="I24" i="17" s="1"/>
  <c r="H8" i="51"/>
  <c r="I8" i="51" s="1"/>
  <c r="K8" i="51" s="1"/>
  <c r="H22" i="22"/>
  <c r="I22" i="22" s="1"/>
  <c r="K22" i="22" s="1"/>
  <c r="H18" i="40"/>
  <c r="I18" i="40" s="1"/>
  <c r="H7" i="40"/>
  <c r="I7" i="40" s="1"/>
  <c r="H31" i="39"/>
  <c r="I31" i="39" s="1"/>
  <c r="H36" i="39"/>
  <c r="I36" i="39" s="1"/>
  <c r="H11" i="35"/>
  <c r="I11" i="35" s="1"/>
  <c r="H40" i="50"/>
  <c r="I40" i="50" s="1"/>
  <c r="H32" i="50"/>
  <c r="I32" i="50" s="1"/>
  <c r="K32" i="50" s="1"/>
  <c r="H19" i="19"/>
  <c r="I19" i="19" s="1"/>
  <c r="H6" i="19"/>
  <c r="I6" i="19" s="1"/>
  <c r="H26" i="28"/>
  <c r="I26" i="28" s="1"/>
  <c r="H25" i="51"/>
  <c r="I25" i="51" s="1"/>
  <c r="H9" i="25"/>
  <c r="I9" i="25" s="1"/>
  <c r="H31" i="22"/>
  <c r="I31" i="22" s="1"/>
  <c r="H14" i="22"/>
  <c r="I14" i="22" s="1"/>
  <c r="H17" i="40"/>
  <c r="I17" i="40" s="1"/>
  <c r="K17" i="40" s="1"/>
  <c r="H15" i="40"/>
  <c r="I15" i="40" s="1"/>
  <c r="K15" i="40" s="1"/>
  <c r="H12" i="39"/>
  <c r="I12" i="39" s="1"/>
  <c r="H7" i="39"/>
  <c r="I7" i="39" s="1"/>
  <c r="H13" i="35"/>
  <c r="I13" i="35" s="1"/>
  <c r="H29" i="50"/>
  <c r="I29" i="50" s="1"/>
  <c r="H13" i="50"/>
  <c r="I13" i="50" s="1"/>
  <c r="H33" i="21"/>
  <c r="I33" i="21" s="1"/>
  <c r="H23" i="21"/>
  <c r="I23" i="21" s="1"/>
  <c r="K23" i="21" s="1"/>
  <c r="H33" i="19"/>
  <c r="I33" i="19" s="1"/>
  <c r="K33" i="19" s="1"/>
  <c r="H30" i="19"/>
  <c r="I30" i="19" s="1"/>
  <c r="H7" i="26"/>
  <c r="I7" i="26" s="1"/>
  <c r="H23" i="28"/>
  <c r="I23" i="28" s="1"/>
  <c r="H39" i="20"/>
  <c r="I39" i="20" s="1"/>
  <c r="K39" i="20" s="1"/>
  <c r="H16" i="17"/>
  <c r="I16" i="17" s="1"/>
  <c r="H15" i="17"/>
  <c r="I15" i="17" s="1"/>
  <c r="H33" i="17"/>
  <c r="I33" i="17" s="1"/>
  <c r="K33" i="17" s="1"/>
  <c r="H5" i="51"/>
  <c r="H43" i="51"/>
  <c r="I43" i="51" s="1"/>
  <c r="K43" i="51" s="1"/>
  <c r="H17" i="51"/>
  <c r="I17" i="51" s="1"/>
  <c r="K17" i="51" s="1"/>
  <c r="H10" i="51"/>
  <c r="I10" i="51" s="1"/>
  <c r="H9" i="51"/>
  <c r="I9" i="51" s="1"/>
  <c r="K9" i="51" s="1"/>
  <c r="H30" i="35"/>
  <c r="I30" i="35" s="1"/>
  <c r="H32" i="35"/>
  <c r="I32" i="35" s="1"/>
  <c r="H43" i="17"/>
  <c r="I43" i="17" s="1"/>
  <c r="K43" i="17" s="1"/>
  <c r="H41" i="17"/>
  <c r="I41" i="17" s="1"/>
  <c r="K41" i="17" s="1"/>
  <c r="H29" i="17"/>
  <c r="I29" i="17" s="1"/>
  <c r="H6" i="17"/>
  <c r="I6" i="17" s="1"/>
  <c r="H37" i="35"/>
  <c r="I37" i="35" s="1"/>
  <c r="H25" i="35"/>
  <c r="I25" i="35" s="1"/>
  <c r="H24" i="35"/>
  <c r="I24" i="35" s="1"/>
  <c r="H14" i="51"/>
  <c r="I14" i="51" s="1"/>
  <c r="H20" i="51"/>
  <c r="I20" i="51" s="1"/>
  <c r="K20" i="51" s="1"/>
  <c r="H12" i="51"/>
  <c r="I12" i="51" s="1"/>
  <c r="K12" i="51" s="1"/>
  <c r="H39" i="26"/>
  <c r="I39" i="26" s="1"/>
  <c r="H11" i="17"/>
  <c r="I11" i="17" s="1"/>
  <c r="H30" i="17"/>
  <c r="I30" i="17" s="1"/>
  <c r="H13" i="8"/>
  <c r="I13" i="8" s="1"/>
  <c r="H10" i="8"/>
  <c r="I10" i="8" s="1"/>
  <c r="H22" i="51"/>
  <c r="I22" i="51" s="1"/>
  <c r="H11" i="51"/>
  <c r="I11" i="51" s="1"/>
  <c r="K11" i="51" s="1"/>
  <c r="H24" i="51"/>
  <c r="I24" i="51" s="1"/>
  <c r="K24" i="51" s="1"/>
  <c r="H19" i="22"/>
  <c r="I19" i="22" s="1"/>
  <c r="H38" i="22"/>
  <c r="I38" i="22" s="1"/>
  <c r="H5" i="33"/>
  <c r="H30" i="33"/>
  <c r="I30" i="33" s="1"/>
  <c r="K30" i="33" s="1"/>
  <c r="H25" i="33"/>
  <c r="I25" i="33" s="1"/>
  <c r="H38" i="31"/>
  <c r="I38" i="31" s="1"/>
  <c r="H7" i="41"/>
  <c r="I7" i="41" s="1"/>
  <c r="K7" i="41" s="1"/>
  <c r="H13" i="41"/>
  <c r="I13" i="41" s="1"/>
  <c r="K13" i="41" s="1"/>
  <c r="H17" i="35"/>
  <c r="I17" i="35" s="1"/>
  <c r="H29" i="35"/>
  <c r="I29" i="35" s="1"/>
  <c r="H21" i="26"/>
  <c r="I21" i="26" s="1"/>
  <c r="H20" i="26"/>
  <c r="I20" i="26" s="1"/>
  <c r="H27" i="17"/>
  <c r="I27" i="17" s="1"/>
  <c r="H22" i="17"/>
  <c r="I22" i="17" s="1"/>
  <c r="H27" i="8"/>
  <c r="I27" i="8" s="1"/>
  <c r="K27" i="8" s="1"/>
  <c r="H34" i="8"/>
  <c r="I34" i="8" s="1"/>
  <c r="K34" i="8" s="1"/>
  <c r="H30" i="51"/>
  <c r="I30" i="51" s="1"/>
  <c r="K30" i="51" s="1"/>
  <c r="H41" i="51"/>
  <c r="I41" i="51" s="1"/>
  <c r="H34" i="51"/>
  <c r="I34" i="51" s="1"/>
  <c r="H33" i="22"/>
  <c r="I33" i="22" s="1"/>
  <c r="H30" i="22"/>
  <c r="I30" i="22" s="1"/>
  <c r="H13" i="40"/>
  <c r="I13" i="40" s="1"/>
  <c r="H11" i="40"/>
  <c r="I11" i="40" s="1"/>
  <c r="H40" i="40"/>
  <c r="I40" i="40" s="1"/>
  <c r="K40" i="40" s="1"/>
  <c r="H31" i="42"/>
  <c r="I31" i="42" s="1"/>
  <c r="H23" i="39"/>
  <c r="I23" i="39" s="1"/>
  <c r="H29" i="39"/>
  <c r="I29" i="39" s="1"/>
  <c r="H40" i="33"/>
  <c r="I40" i="33" s="1"/>
  <c r="H22" i="33"/>
  <c r="I22" i="33" s="1"/>
  <c r="H39" i="33"/>
  <c r="I39" i="33" s="1"/>
  <c r="H11" i="31"/>
  <c r="I11" i="31" s="1"/>
  <c r="K11" i="31" s="1"/>
  <c r="H37" i="41"/>
  <c r="I37" i="41" s="1"/>
  <c r="K37" i="41" s="1"/>
  <c r="H23" i="41"/>
  <c r="I23" i="41" s="1"/>
  <c r="H19" i="35"/>
  <c r="I19" i="35" s="1"/>
  <c r="H9" i="35"/>
  <c r="I9" i="35" s="1"/>
  <c r="H11" i="32"/>
  <c r="I11" i="32" s="1"/>
  <c r="H37" i="32"/>
  <c r="I37" i="32" s="1"/>
  <c r="K37" i="32" s="1"/>
  <c r="H34" i="32"/>
  <c r="I34" i="32" s="1"/>
  <c r="H17" i="50"/>
  <c r="I17" i="50" s="1"/>
  <c r="K17" i="50" s="1"/>
  <c r="H42" i="50"/>
  <c r="I42" i="50" s="1"/>
  <c r="K42" i="50" s="1"/>
  <c r="H37" i="19"/>
  <c r="I37" i="19" s="1"/>
  <c r="H39" i="19"/>
  <c r="I39" i="19" s="1"/>
  <c r="H31" i="26"/>
  <c r="I31" i="26" s="1"/>
  <c r="H42" i="26"/>
  <c r="I42" i="26" s="1"/>
  <c r="K42" i="26" s="1"/>
  <c r="H7" i="20"/>
  <c r="I7" i="20" s="1"/>
  <c r="H16" i="20"/>
  <c r="I16" i="20" s="1"/>
  <c r="H19" i="17"/>
  <c r="I19" i="17" s="1"/>
  <c r="K19" i="17" s="1"/>
  <c r="H42" i="17"/>
  <c r="I42" i="17" s="1"/>
  <c r="K42" i="17" s="1"/>
  <c r="H37" i="8"/>
  <c r="I37" i="8" s="1"/>
  <c r="H18" i="8"/>
  <c r="I18" i="8" s="1"/>
  <c r="H23" i="17"/>
  <c r="I23" i="17" s="1"/>
  <c r="H26" i="17"/>
  <c r="I26" i="17" s="1"/>
  <c r="H13" i="44"/>
  <c r="I13" i="44" s="1"/>
  <c r="K13" i="44" s="1"/>
  <c r="H38" i="51"/>
  <c r="I38" i="51" s="1"/>
  <c r="H7" i="51"/>
  <c r="I7" i="51" s="1"/>
  <c r="K7" i="51" s="1"/>
  <c r="H36" i="51"/>
  <c r="I36" i="51" s="1"/>
  <c r="K36" i="51" s="1"/>
  <c r="H37" i="17"/>
  <c r="I37" i="17" s="1"/>
  <c r="H10" i="17"/>
  <c r="I10" i="17" s="1"/>
  <c r="H13" i="26"/>
  <c r="I13" i="26" s="1"/>
  <c r="H36" i="26"/>
  <c r="I36" i="26" s="1"/>
  <c r="H5" i="17"/>
  <c r="H21" i="17"/>
  <c r="I21" i="17" s="1"/>
  <c r="H18" i="17"/>
  <c r="I18" i="17" s="1"/>
  <c r="K18" i="17" s="1"/>
  <c r="H29" i="44"/>
  <c r="I29" i="44" s="1"/>
  <c r="K29" i="44" s="1"/>
  <c r="H23" i="51"/>
  <c r="I23" i="51" s="1"/>
  <c r="H16" i="51"/>
  <c r="I16" i="51" s="1"/>
  <c r="K16" i="51" s="1"/>
  <c r="H31" i="51"/>
  <c r="I31" i="51" s="1"/>
  <c r="H28" i="51"/>
  <c r="I28" i="51" s="1"/>
  <c r="K28" i="51" s="1"/>
  <c r="H18" i="33"/>
  <c r="I18" i="33" s="1"/>
  <c r="H17" i="33"/>
  <c r="I17" i="33" s="1"/>
  <c r="H43" i="33"/>
  <c r="I43" i="33" s="1"/>
  <c r="K43" i="33" s="1"/>
  <c r="H10" i="31"/>
  <c r="I10" i="31" s="1"/>
  <c r="K10" i="31" s="1"/>
  <c r="H39" i="41"/>
  <c r="I39" i="41" s="1"/>
  <c r="H22" i="35"/>
  <c r="I22" i="35" s="1"/>
  <c r="H18" i="44"/>
  <c r="I18" i="44" s="1"/>
  <c r="K18" i="44" s="1"/>
  <c r="H18" i="35"/>
  <c r="I18" i="35" s="1"/>
  <c r="H15" i="35"/>
  <c r="I15" i="35" s="1"/>
  <c r="H25" i="22"/>
  <c r="I25" i="22" s="1"/>
  <c r="K25" i="22" s="1"/>
  <c r="H16" i="22"/>
  <c r="I16" i="22" s="1"/>
  <c r="K16" i="22" s="1"/>
  <c r="H34" i="22"/>
  <c r="I34" i="22" s="1"/>
  <c r="K34" i="22" s="1"/>
  <c r="H23" i="35"/>
  <c r="I23" i="35" s="1"/>
  <c r="H43" i="26"/>
  <c r="I43" i="26" s="1"/>
  <c r="H22" i="26"/>
  <c r="I22" i="26" s="1"/>
  <c r="H40" i="17"/>
  <c r="I40" i="17" s="1"/>
  <c r="H35" i="17"/>
  <c r="I35" i="17" s="1"/>
  <c r="K35" i="17" s="1"/>
  <c r="H36" i="17"/>
  <c r="I36" i="17" s="1"/>
  <c r="H9" i="8"/>
  <c r="I9" i="8" s="1"/>
  <c r="K9" i="8" s="1"/>
  <c r="H6" i="8"/>
  <c r="I6" i="8" s="1"/>
  <c r="K6" i="8" s="1"/>
  <c r="H39" i="51"/>
  <c r="I39" i="51" s="1"/>
  <c r="H39" i="22"/>
  <c r="I39" i="22" s="1"/>
  <c r="H24" i="22"/>
  <c r="I24" i="22" s="1"/>
  <c r="H29" i="40"/>
  <c r="I29" i="40" s="1"/>
  <c r="K29" i="40" s="1"/>
  <c r="H39" i="42"/>
  <c r="I39" i="42" s="1"/>
  <c r="K39" i="42" s="1"/>
  <c r="H20" i="39"/>
  <c r="I20" i="39" s="1"/>
  <c r="H22" i="39"/>
  <c r="I22" i="39" s="1"/>
  <c r="K22" i="39" s="1"/>
  <c r="H26" i="33"/>
  <c r="I26" i="33" s="1"/>
  <c r="K26" i="33" s="1"/>
  <c r="H10" i="52"/>
  <c r="I10" i="52" s="1"/>
  <c r="H15" i="41"/>
  <c r="I15" i="41" s="1"/>
  <c r="H14" i="41"/>
  <c r="I14" i="41" s="1"/>
  <c r="H6" i="35"/>
  <c r="I6" i="35" s="1"/>
  <c r="H31" i="35"/>
  <c r="I31" i="35" s="1"/>
  <c r="H9" i="32"/>
  <c r="I9" i="32" s="1"/>
  <c r="H28" i="32"/>
  <c r="I28" i="32" s="1"/>
  <c r="K28" i="32" s="1"/>
  <c r="H7" i="29"/>
  <c r="I7" i="29" s="1"/>
  <c r="K7" i="29" s="1"/>
  <c r="H43" i="29"/>
  <c r="I43" i="29" s="1"/>
  <c r="H28" i="29"/>
  <c r="I28" i="29" s="1"/>
  <c r="H37" i="50"/>
  <c r="I37" i="50" s="1"/>
  <c r="H29" i="19"/>
  <c r="I29" i="19" s="1"/>
  <c r="H11" i="26"/>
  <c r="I11" i="26" s="1"/>
  <c r="H5" i="26"/>
  <c r="H21" i="20"/>
  <c r="I21" i="20" s="1"/>
  <c r="K21" i="20" s="1"/>
  <c r="H26" i="20"/>
  <c r="I26" i="20" s="1"/>
  <c r="K26" i="20" s="1"/>
  <c r="H32" i="17"/>
  <c r="I32" i="17" s="1"/>
  <c r="H39" i="17"/>
  <c r="I39" i="17" s="1"/>
  <c r="H28" i="17"/>
  <c r="I28" i="17" s="1"/>
  <c r="H15" i="8"/>
  <c r="I15" i="8" s="1"/>
  <c r="H36" i="8"/>
  <c r="I36" i="8" s="1"/>
  <c r="K36" i="8" s="1"/>
  <c r="H9" i="44"/>
  <c r="I9" i="44" s="1"/>
  <c r="K9" i="44" s="1"/>
  <c r="H34" i="38"/>
  <c r="I34" i="38" s="1"/>
  <c r="K34" i="38" s="1"/>
  <c r="H35" i="36"/>
  <c r="I35" i="36" s="1"/>
  <c r="K35" i="36" s="1"/>
  <c r="H7" i="36"/>
  <c r="I7" i="36" s="1"/>
  <c r="H5" i="31"/>
  <c r="H41" i="31"/>
  <c r="I41" i="31" s="1"/>
  <c r="H36" i="31"/>
  <c r="I36" i="31" s="1"/>
  <c r="H12" i="38"/>
  <c r="I12" i="38" s="1"/>
  <c r="H28" i="38"/>
  <c r="I28" i="38" s="1"/>
  <c r="K28" i="38" s="1"/>
  <c r="H6" i="38"/>
  <c r="I6" i="38" s="1"/>
  <c r="K6" i="38" s="1"/>
  <c r="H18" i="36"/>
  <c r="I18" i="36" s="1"/>
  <c r="K18" i="36" s="1"/>
  <c r="H15" i="36"/>
  <c r="I15" i="36" s="1"/>
  <c r="H17" i="52"/>
  <c r="I17" i="52" s="1"/>
  <c r="H34" i="31"/>
  <c r="I34" i="31" s="1"/>
  <c r="K34" i="31" s="1"/>
  <c r="H27" i="31"/>
  <c r="I27" i="31" s="1"/>
  <c r="K27" i="31" s="1"/>
  <c r="H40" i="31"/>
  <c r="I40" i="31" s="1"/>
  <c r="K40" i="31" s="1"/>
  <c r="H34" i="36"/>
  <c r="I34" i="36" s="1"/>
  <c r="H23" i="36"/>
  <c r="I23" i="36" s="1"/>
  <c r="K23" i="36" s="1"/>
  <c r="H5" i="52"/>
  <c r="I5" i="52" s="1"/>
  <c r="H16" i="52"/>
  <c r="I16" i="52" s="1"/>
  <c r="H24" i="31"/>
  <c r="I24" i="31" s="1"/>
  <c r="H31" i="31"/>
  <c r="I31" i="31" s="1"/>
  <c r="H20" i="31"/>
  <c r="I20" i="31" s="1"/>
  <c r="H10" i="38"/>
  <c r="I10" i="38" s="1"/>
  <c r="H11" i="38"/>
  <c r="I11" i="38" s="1"/>
  <c r="H29" i="26"/>
  <c r="I29" i="26" s="1"/>
  <c r="K29" i="26" s="1"/>
  <c r="H23" i="26"/>
  <c r="I23" i="26" s="1"/>
  <c r="K23" i="26" s="1"/>
  <c r="H12" i="26"/>
  <c r="I12" i="26" s="1"/>
  <c r="H35" i="20"/>
  <c r="I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H27" i="38"/>
  <c r="I27" i="38" s="1"/>
  <c r="H43" i="38"/>
  <c r="I43" i="38" s="1"/>
  <c r="K43" i="38" s="1"/>
  <c r="H11" i="44"/>
  <c r="I11" i="44" s="1"/>
  <c r="K11" i="44" s="1"/>
  <c r="H7" i="44"/>
  <c r="I7" i="44" s="1"/>
  <c r="K7" i="44" s="1"/>
  <c r="H19" i="36"/>
  <c r="I19" i="36" s="1"/>
  <c r="K19" i="36" s="1"/>
  <c r="H25" i="36"/>
  <c r="I25" i="36" s="1"/>
  <c r="H39" i="36"/>
  <c r="I39" i="36" s="1"/>
  <c r="H20" i="36"/>
  <c r="I20" i="36" s="1"/>
  <c r="K20" i="36" s="1"/>
  <c r="H12" i="52"/>
  <c r="I12" i="52" s="1"/>
  <c r="K12" i="52" s="1"/>
  <c r="H22" i="52"/>
  <c r="I22" i="52" s="1"/>
  <c r="H25" i="31"/>
  <c r="I25" i="31" s="1"/>
  <c r="H42" i="52"/>
  <c r="I42" i="52" s="1"/>
  <c r="K42" i="52" s="1"/>
  <c r="H14" i="38"/>
  <c r="I14" i="38" s="1"/>
  <c r="H8" i="38"/>
  <c r="I8" i="38" s="1"/>
  <c r="H41" i="36"/>
  <c r="I41" i="36" s="1"/>
  <c r="H12" i="36"/>
  <c r="I12" i="36" s="1"/>
  <c r="H16" i="36"/>
  <c r="I16" i="36" s="1"/>
  <c r="K16" i="36" s="1"/>
  <c r="H15" i="52"/>
  <c r="I15" i="52" s="1"/>
  <c r="K15" i="52" s="1"/>
  <c r="H22" i="31"/>
  <c r="I22" i="31" s="1"/>
  <c r="H29" i="31"/>
  <c r="I29" i="31" s="1"/>
  <c r="H18" i="31"/>
  <c r="I18" i="31" s="1"/>
  <c r="H38" i="36"/>
  <c r="I38" i="36" s="1"/>
  <c r="K38" i="36" s="1"/>
  <c r="H28" i="36"/>
  <c r="I28" i="36" s="1"/>
  <c r="K28" i="36" s="1"/>
  <c r="H24" i="36"/>
  <c r="I24" i="36" s="1"/>
  <c r="H26" i="52"/>
  <c r="I26" i="52" s="1"/>
  <c r="K26" i="52" s="1"/>
  <c r="H31" i="52"/>
  <c r="I31" i="52" s="1"/>
  <c r="K31" i="52" s="1"/>
  <c r="H14" i="31"/>
  <c r="I14" i="31" s="1"/>
  <c r="H7" i="31"/>
  <c r="I7" i="31" s="1"/>
  <c r="K7" i="31" s="1"/>
  <c r="H38" i="35"/>
  <c r="I38" i="35" s="1"/>
  <c r="H41" i="35"/>
  <c r="I41" i="35" s="1"/>
  <c r="K41" i="35" s="1"/>
  <c r="H36" i="38"/>
  <c r="I36" i="38" s="1"/>
  <c r="H16" i="38"/>
  <c r="I16" i="38" s="1"/>
  <c r="H9" i="26"/>
  <c r="I9" i="26" s="1"/>
  <c r="H10" i="26"/>
  <c r="I10" i="26" s="1"/>
  <c r="K10" i="26" s="1"/>
  <c r="H8" i="26"/>
  <c r="I8" i="26" s="1"/>
  <c r="H11" i="8"/>
  <c r="I11" i="8" s="1"/>
  <c r="H26" i="8"/>
  <c r="I26" i="8" s="1"/>
  <c r="H28" i="44"/>
  <c r="I28" i="44" s="1"/>
  <c r="K28" i="44" s="1"/>
  <c r="H37" i="36"/>
  <c r="I37" i="36" s="1"/>
  <c r="K37" i="36" s="1"/>
  <c r="H8" i="36"/>
  <c r="I8" i="36" s="1"/>
  <c r="K8" i="36" s="1"/>
  <c r="H30" i="31"/>
  <c r="I30" i="31" s="1"/>
  <c r="K30" i="31" s="1"/>
  <c r="H29" i="36"/>
  <c r="I29" i="36" s="1"/>
  <c r="K29" i="36" s="1"/>
  <c r="H42" i="36"/>
  <c r="I42" i="36" s="1"/>
  <c r="H32" i="36"/>
  <c r="I32" i="36" s="1"/>
  <c r="H9" i="52"/>
  <c r="I9" i="52" s="1"/>
  <c r="H6" i="52"/>
  <c r="I6" i="52" s="1"/>
  <c r="K6" i="52" s="1"/>
  <c r="H6" i="31"/>
  <c r="I6" i="31" s="1"/>
  <c r="H17" i="31"/>
  <c r="I17" i="31" s="1"/>
  <c r="H15" i="38"/>
  <c r="I15" i="38" s="1"/>
  <c r="K15" i="38" s="1"/>
  <c r="H24" i="38"/>
  <c r="I24" i="38" s="1"/>
  <c r="K24" i="38" s="1"/>
  <c r="H26" i="44"/>
  <c r="I26" i="44" s="1"/>
  <c r="K26" i="44" s="1"/>
  <c r="H30" i="36"/>
  <c r="I30" i="36" s="1"/>
  <c r="H11" i="36"/>
  <c r="I11" i="36" s="1"/>
  <c r="H40" i="36"/>
  <c r="I40" i="36" s="1"/>
  <c r="K40" i="36" s="1"/>
  <c r="H29" i="52"/>
  <c r="I29" i="52" s="1"/>
  <c r="H25" i="52"/>
  <c r="I25" i="52" s="1"/>
  <c r="K25" i="52" s="1"/>
  <c r="H9" i="31"/>
  <c r="I9" i="31" s="1"/>
  <c r="K9" i="31" s="1"/>
  <c r="H23" i="31"/>
  <c r="I23" i="31" s="1"/>
  <c r="K23" i="31" s="1"/>
  <c r="H35" i="38"/>
  <c r="I35" i="38" s="1"/>
  <c r="H32" i="38"/>
  <c r="I32" i="38" s="1"/>
  <c r="H5" i="38"/>
  <c r="H31" i="38"/>
  <c r="I31" i="38" s="1"/>
  <c r="K31" i="38" s="1"/>
  <c r="H13" i="36"/>
  <c r="I13" i="36" s="1"/>
  <c r="K13" i="36" s="1"/>
  <c r="H21" i="36"/>
  <c r="I21" i="36" s="1"/>
  <c r="K21" i="36" s="1"/>
  <c r="H5" i="36"/>
  <c r="H30" i="52"/>
  <c r="I30" i="52" s="1"/>
  <c r="K30" i="52" s="1"/>
  <c r="H8" i="52"/>
  <c r="I8" i="52" s="1"/>
  <c r="H43" i="31"/>
  <c r="I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K17" i="38" s="1"/>
  <c r="H43" i="36"/>
  <c r="I43" i="36" s="1"/>
  <c r="H23" i="52"/>
  <c r="I23" i="52" s="1"/>
  <c r="H19" i="31"/>
  <c r="I19" i="31" s="1"/>
  <c r="K19" i="31" s="1"/>
  <c r="H6" i="36"/>
  <c r="I6" i="36" s="1"/>
  <c r="K6" i="36" s="1"/>
  <c r="H14" i="36"/>
  <c r="I14" i="36" s="1"/>
  <c r="K14" i="36" s="1"/>
  <c r="H35" i="52"/>
  <c r="I35" i="52" s="1"/>
  <c r="H32" i="52"/>
  <c r="I32" i="52" s="1"/>
  <c r="H37" i="31"/>
  <c r="I37" i="31" s="1"/>
  <c r="K37" i="31" s="1"/>
  <c r="H42" i="31"/>
  <c r="I42" i="31" s="1"/>
  <c r="K42" i="31" s="1"/>
  <c r="H39" i="38"/>
  <c r="I39" i="38" s="1"/>
  <c r="H23" i="38"/>
  <c r="I23" i="38" s="1"/>
  <c r="K23" i="38" s="1"/>
  <c r="H25" i="38"/>
  <c r="I25" i="38" s="1"/>
  <c r="K25" i="38" s="1"/>
  <c r="H19" i="38"/>
  <c r="I19" i="38" s="1"/>
  <c r="H22" i="36"/>
  <c r="I22" i="36" s="1"/>
  <c r="H26" i="36"/>
  <c r="I26" i="36" s="1"/>
  <c r="H24" i="52"/>
  <c r="I24" i="52" s="1"/>
  <c r="H21" i="52"/>
  <c r="I21" i="52" s="1"/>
  <c r="H13" i="31"/>
  <c r="I13" i="31" s="1"/>
  <c r="H8" i="31"/>
  <c r="I8" i="31" s="1"/>
  <c r="K8" i="31" s="1"/>
  <c r="H30" i="38"/>
  <c r="I30" i="38" s="1"/>
  <c r="K30" i="38" s="1"/>
  <c r="H37" i="38"/>
  <c r="I37" i="38" s="1"/>
  <c r="H33" i="38"/>
  <c r="I33" i="38" s="1"/>
  <c r="K33" i="38" s="1"/>
  <c r="H9" i="38"/>
  <c r="I9" i="38" s="1"/>
  <c r="H17" i="36"/>
  <c r="I17" i="36" s="1"/>
  <c r="K17" i="36" s="1"/>
  <c r="H13" i="52"/>
  <c r="I13" i="52" s="1"/>
  <c r="K13" i="52" s="1"/>
  <c r="H15" i="31"/>
  <c r="I15" i="31" s="1"/>
  <c r="K15" i="31" s="1"/>
  <c r="H21" i="35"/>
  <c r="I21" i="35" s="1"/>
  <c r="H14" i="35"/>
  <c r="I14" i="35" s="1"/>
  <c r="K14" i="35" s="1"/>
  <c r="H19" i="32"/>
  <c r="I19" i="32" s="1"/>
  <c r="K19" i="32" s="1"/>
  <c r="H21" i="29"/>
  <c r="I21" i="29" s="1"/>
  <c r="H35" i="29"/>
  <c r="I35" i="29" s="1"/>
  <c r="H29" i="38"/>
  <c r="I29" i="38" s="1"/>
  <c r="H18" i="38"/>
  <c r="I18" i="38" s="1"/>
  <c r="H41" i="38"/>
  <c r="I41" i="38" s="1"/>
  <c r="H34" i="26"/>
  <c r="I34" i="26" s="1"/>
  <c r="K34" i="26" s="1"/>
  <c r="H19" i="20"/>
  <c r="I19" i="20" s="1"/>
  <c r="K19" i="20" s="1"/>
  <c r="H31" i="20"/>
  <c r="I31" i="20" s="1"/>
  <c r="H13" i="17"/>
  <c r="I13" i="17" s="1"/>
  <c r="H16" i="8"/>
  <c r="I16" i="8" s="1"/>
  <c r="H7" i="8"/>
  <c r="I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H21" i="42"/>
  <c r="I21" i="42" s="1"/>
  <c r="K21" i="42" s="1"/>
  <c r="H16" i="42"/>
  <c r="I16" i="42" s="1"/>
  <c r="K16" i="42" s="1"/>
  <c r="H9" i="42"/>
  <c r="I9" i="42" s="1"/>
  <c r="H41" i="42"/>
  <c r="I41" i="42" s="1"/>
  <c r="H40" i="52"/>
  <c r="I40" i="52" s="1"/>
  <c r="H33" i="52"/>
  <c r="I33" i="52" s="1"/>
  <c r="H14" i="52"/>
  <c r="I14" i="52" s="1"/>
  <c r="H39" i="52"/>
  <c r="I39" i="52" s="1"/>
  <c r="K39" i="52" s="1"/>
  <c r="H43" i="52"/>
  <c r="I43" i="52" s="1"/>
  <c r="H36" i="52"/>
  <c r="I36" i="52" s="1"/>
  <c r="K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K10" i="42" s="1"/>
  <c r="H26" i="42"/>
  <c r="I26" i="42" s="1"/>
  <c r="K26" i="42" s="1"/>
  <c r="H20" i="42"/>
  <c r="I20" i="42" s="1"/>
  <c r="K20" i="42" s="1"/>
  <c r="H37" i="42"/>
  <c r="I37" i="42" s="1"/>
  <c r="K37" i="42" s="1"/>
  <c r="H38" i="42"/>
  <c r="I38" i="42" s="1"/>
  <c r="H43" i="42"/>
  <c r="I43" i="42" s="1"/>
  <c r="H32" i="42"/>
  <c r="I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H38" i="30"/>
  <c r="I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K9" i="30" s="1"/>
  <c r="H32" i="30"/>
  <c r="I32" i="30" s="1"/>
  <c r="H12" i="30"/>
  <c r="I12" i="30" s="1"/>
  <c r="K12" i="30" s="1"/>
  <c r="H22" i="30"/>
  <c r="I22" i="30" s="1"/>
  <c r="K22" i="30" s="1"/>
  <c r="H16" i="30"/>
  <c r="I16" i="30" s="1"/>
  <c r="H26" i="30"/>
  <c r="I26" i="30" s="1"/>
  <c r="K26" i="30" s="1"/>
  <c r="H22" i="43"/>
  <c r="I22" i="43" s="1"/>
  <c r="K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H30" i="12"/>
  <c r="I30" i="12" s="1"/>
  <c r="K30" i="12" s="1"/>
  <c r="H42" i="12"/>
  <c r="I42" i="12" s="1"/>
  <c r="K42" i="12" s="1"/>
  <c r="H18" i="12"/>
  <c r="I18" i="12" s="1"/>
  <c r="K18" i="12" s="1"/>
  <c r="H12" i="12"/>
  <c r="I12" i="12" s="1"/>
  <c r="K12" i="12" s="1"/>
  <c r="H24" i="12"/>
  <c r="I24" i="12" s="1"/>
  <c r="H13" i="30"/>
  <c r="I13" i="30" s="1"/>
  <c r="K13" i="30" s="1"/>
  <c r="H31" i="30"/>
  <c r="I31" i="30" s="1"/>
  <c r="K31" i="30" s="1"/>
  <c r="H7" i="30"/>
  <c r="I7" i="30" s="1"/>
  <c r="K7" i="30" s="1"/>
  <c r="H17" i="30"/>
  <c r="I17" i="30" s="1"/>
  <c r="K17" i="30" s="1"/>
  <c r="H43" i="30"/>
  <c r="I43" i="30" s="1"/>
  <c r="H27" i="30"/>
  <c r="I27" i="30" s="1"/>
  <c r="K27" i="30" s="1"/>
  <c r="H19" i="30"/>
  <c r="I19" i="30" s="1"/>
  <c r="K19" i="30" s="1"/>
  <c r="H21" i="30"/>
  <c r="I21" i="30" s="1"/>
  <c r="K21" i="30" s="1"/>
  <c r="H25" i="30"/>
  <c r="I25" i="30" s="1"/>
  <c r="K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H26" i="43"/>
  <c r="I26" i="43" s="1"/>
  <c r="H34" i="43"/>
  <c r="I34" i="43" s="1"/>
  <c r="K34" i="43" s="1"/>
  <c r="H24" i="43"/>
  <c r="I24" i="43" s="1"/>
  <c r="K24" i="43" s="1"/>
  <c r="H41" i="43"/>
  <c r="I41" i="43" s="1"/>
  <c r="H40" i="43"/>
  <c r="I40" i="43" s="1"/>
  <c r="K40" i="43" s="1"/>
  <c r="H43" i="43"/>
  <c r="I43" i="43" s="1"/>
  <c r="K43" i="43" s="1"/>
  <c r="H15" i="43"/>
  <c r="I15" i="43" s="1"/>
  <c r="K15" i="43" s="1"/>
  <c r="H6" i="43"/>
  <c r="I6" i="43" s="1"/>
  <c r="H5" i="23"/>
  <c r="I5" i="23" s="1"/>
  <c r="H27" i="34"/>
  <c r="I27" i="34" s="1"/>
  <c r="H23" i="15"/>
  <c r="I23" i="15" s="1"/>
  <c r="H16" i="15"/>
  <c r="I16" i="15" s="1"/>
  <c r="H23" i="12"/>
  <c r="I23" i="12" s="1"/>
  <c r="K23" i="12" s="1"/>
  <c r="H19" i="12"/>
  <c r="I19" i="12" s="1"/>
  <c r="K19" i="12" s="1"/>
  <c r="H21" i="12"/>
  <c r="I21" i="12" s="1"/>
  <c r="K21" i="12" s="1"/>
  <c r="H13" i="12"/>
  <c r="I13" i="12" s="1"/>
  <c r="H31" i="12"/>
  <c r="I31" i="12" s="1"/>
  <c r="H15" i="12"/>
  <c r="I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H42" i="43"/>
  <c r="I42" i="43" s="1"/>
  <c r="K42" i="43" s="1"/>
  <c r="H10" i="43"/>
  <c r="I10" i="43" s="1"/>
  <c r="H5" i="43"/>
  <c r="H18" i="43"/>
  <c r="I18" i="43" s="1"/>
  <c r="K18" i="43" s="1"/>
  <c r="H17" i="43"/>
  <c r="I17" i="43" s="1"/>
  <c r="K17" i="43" s="1"/>
  <c r="H14" i="43"/>
  <c r="I14" i="43" s="1"/>
  <c r="H36" i="43"/>
  <c r="I36" i="43" s="1"/>
  <c r="H27" i="43"/>
  <c r="I27" i="43" s="1"/>
  <c r="H12" i="43"/>
  <c r="I12" i="43" s="1"/>
  <c r="H28" i="43"/>
  <c r="I28" i="43" s="1"/>
  <c r="H11" i="43"/>
  <c r="I11" i="43" s="1"/>
  <c r="K11" i="43" s="1"/>
  <c r="H33" i="43"/>
  <c r="I33" i="43" s="1"/>
  <c r="K33" i="43" s="1"/>
  <c r="H30" i="43"/>
  <c r="I30" i="43" s="1"/>
  <c r="K30" i="43" s="1"/>
  <c r="H7" i="43"/>
  <c r="I7" i="43" s="1"/>
  <c r="K7" i="43" s="1"/>
  <c r="H23" i="43"/>
  <c r="I23" i="43" s="1"/>
  <c r="K23" i="43" s="1"/>
  <c r="H13" i="23"/>
  <c r="I13" i="23" s="1"/>
  <c r="H35" i="34"/>
  <c r="I35" i="34" s="1"/>
  <c r="H32" i="34"/>
  <c r="I32" i="34" s="1"/>
  <c r="H26" i="34"/>
  <c r="I26" i="34" s="1"/>
  <c r="H33" i="15"/>
  <c r="I33" i="15" s="1"/>
  <c r="K33" i="15" s="1"/>
  <c r="H36" i="15"/>
  <c r="I36" i="15" s="1"/>
  <c r="H25" i="23"/>
  <c r="I25" i="23" s="1"/>
  <c r="H30" i="23"/>
  <c r="I30" i="23" s="1"/>
  <c r="K30" i="23" s="1"/>
  <c r="H17" i="34"/>
  <c r="I17" i="34" s="1"/>
  <c r="H29" i="34"/>
  <c r="I29" i="34" s="1"/>
  <c r="H23" i="34"/>
  <c r="I23" i="34" s="1"/>
  <c r="H24" i="34"/>
  <c r="I24" i="34" s="1"/>
  <c r="K24" i="34" s="1"/>
  <c r="H20" i="34"/>
  <c r="I20" i="34" s="1"/>
  <c r="K20" i="34" s="1"/>
  <c r="H17" i="15"/>
  <c r="I17" i="15" s="1"/>
  <c r="K17" i="15" s="1"/>
  <c r="H39" i="15"/>
  <c r="I39" i="15" s="1"/>
  <c r="H37" i="15"/>
  <c r="I37" i="15" s="1"/>
  <c r="K37" i="15" s="1"/>
  <c r="H18" i="15"/>
  <c r="I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I5" i="34" s="1"/>
  <c r="H36" i="34"/>
  <c r="I36" i="34" s="1"/>
  <c r="K36" i="34" s="1"/>
  <c r="H40" i="34"/>
  <c r="I40" i="34" s="1"/>
  <c r="H42" i="34"/>
  <c r="I42" i="34" s="1"/>
  <c r="H10" i="34"/>
  <c r="I10" i="34" s="1"/>
  <c r="H13" i="15"/>
  <c r="I13" i="15" s="1"/>
  <c r="H31" i="15"/>
  <c r="I31" i="15" s="1"/>
  <c r="H25" i="15"/>
  <c r="I25" i="15" s="1"/>
  <c r="K25" i="15" s="1"/>
  <c r="H21" i="15"/>
  <c r="I21" i="15" s="1"/>
  <c r="K21" i="15" s="1"/>
  <c r="H30" i="15"/>
  <c r="I30" i="15" s="1"/>
  <c r="K30" i="15" s="1"/>
  <c r="H14" i="15"/>
  <c r="I14" i="15" s="1"/>
  <c r="H26" i="15"/>
  <c r="I26" i="15" s="1"/>
  <c r="H20" i="15"/>
  <c r="I20" i="15" s="1"/>
  <c r="H32" i="15"/>
  <c r="I32" i="15" s="1"/>
  <c r="K32" i="15" s="1"/>
  <c r="H27" i="23"/>
  <c r="I27" i="23" s="1"/>
  <c r="K27" i="23" s="1"/>
  <c r="H23" i="23"/>
  <c r="I23" i="23" s="1"/>
  <c r="K23" i="23" s="1"/>
  <c r="H17" i="23"/>
  <c r="I17" i="23" s="1"/>
  <c r="K17" i="23" s="1"/>
  <c r="H19" i="23"/>
  <c r="I19" i="23" s="1"/>
  <c r="K19" i="23" s="1"/>
  <c r="H29" i="23"/>
  <c r="I29" i="23" s="1"/>
  <c r="H38" i="23"/>
  <c r="I38" i="23" s="1"/>
  <c r="K38" i="23" s="1"/>
  <c r="H18" i="23"/>
  <c r="I18" i="23" s="1"/>
  <c r="H14" i="23"/>
  <c r="I14" i="23" s="1"/>
  <c r="K14" i="23" s="1"/>
  <c r="H10" i="23"/>
  <c r="I10" i="23" s="1"/>
  <c r="H12" i="23"/>
  <c r="I12" i="23" s="1"/>
  <c r="K12" i="23" s="1"/>
  <c r="H19" i="34"/>
  <c r="I19" i="34" s="1"/>
  <c r="K19" i="34" s="1"/>
  <c r="H21" i="34"/>
  <c r="I21" i="34" s="1"/>
  <c r="K21" i="34" s="1"/>
  <c r="H37" i="34"/>
  <c r="I37" i="34" s="1"/>
  <c r="K37" i="34" s="1"/>
  <c r="H25" i="34"/>
  <c r="I25" i="34" s="1"/>
  <c r="K25" i="34" s="1"/>
  <c r="H43" i="34"/>
  <c r="I43" i="34" s="1"/>
  <c r="H13" i="34"/>
  <c r="I13" i="34" s="1"/>
  <c r="K13" i="34" s="1"/>
  <c r="H41" i="34"/>
  <c r="I41" i="34" s="1"/>
  <c r="K41" i="34" s="1"/>
  <c r="H15" i="34"/>
  <c r="I15" i="34" s="1"/>
  <c r="K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K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H22" i="23"/>
  <c r="I22" i="23" s="1"/>
  <c r="K22" i="23" s="1"/>
  <c r="H36" i="23"/>
  <c r="I36" i="23" s="1"/>
  <c r="K14" i="51"/>
  <c r="K23" i="51"/>
  <c r="K39" i="51"/>
  <c r="K13" i="51"/>
  <c r="K41" i="51"/>
  <c r="K42" i="51"/>
  <c r="K33" i="51"/>
  <c r="K21" i="51"/>
  <c r="K34" i="51"/>
  <c r="K37" i="51"/>
  <c r="K22" i="51"/>
  <c r="K38" i="51"/>
  <c r="K15" i="51"/>
  <c r="K31" i="51"/>
  <c r="K6" i="51"/>
  <c r="K10" i="51"/>
  <c r="K40" i="51"/>
  <c r="K25" i="51"/>
  <c r="K19" i="51"/>
  <c r="K18"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39" i="25"/>
  <c r="K11" i="25"/>
  <c r="K29" i="25"/>
  <c r="K6" i="25"/>
  <c r="K34" i="25"/>
  <c r="K14" i="25"/>
  <c r="K10" i="25"/>
  <c r="K8" i="25"/>
  <c r="K28" i="25"/>
  <c r="K12" i="25"/>
  <c r="K23" i="22"/>
  <c r="K27" i="22"/>
  <c r="K7" i="22"/>
  <c r="K17" i="22"/>
  <c r="K35" i="22"/>
  <c r="K19" i="22"/>
  <c r="K13" i="22"/>
  <c r="K29" i="22"/>
  <c r="K32" i="22"/>
  <c r="K20" i="22"/>
  <c r="K28" i="22"/>
  <c r="K38" i="22"/>
  <c r="K6" i="22"/>
  <c r="K18" i="22"/>
  <c r="K35" i="12"/>
  <c r="K25" i="12"/>
  <c r="K40" i="12"/>
  <c r="K24" i="12"/>
  <c r="K22" i="40"/>
  <c r="K19" i="40"/>
  <c r="I5" i="40"/>
  <c r="K41" i="40"/>
  <c r="K27" i="40"/>
  <c r="K34" i="40"/>
  <c r="K25" i="40"/>
  <c r="K12" i="40"/>
  <c r="K42" i="40"/>
  <c r="K21" i="40"/>
  <c r="K43" i="40"/>
  <c r="K26" i="40"/>
  <c r="K7" i="40"/>
  <c r="K39" i="40"/>
  <c r="K32" i="40"/>
  <c r="K15" i="30"/>
  <c r="K35" i="30"/>
  <c r="K39" i="30"/>
  <c r="K32" i="30"/>
  <c r="K24" i="30"/>
  <c r="K38" i="30"/>
  <c r="K16" i="30"/>
  <c r="K14" i="42"/>
  <c r="K30" i="42"/>
  <c r="K22" i="42"/>
  <c r="K36" i="42"/>
  <c r="K12" i="42"/>
  <c r="K42" i="42"/>
  <c r="K29" i="42"/>
  <c r="K34" i="42"/>
  <c r="K23" i="42"/>
  <c r="K6" i="42"/>
  <c r="K28" i="42"/>
  <c r="K31" i="42"/>
  <c r="K8" i="42"/>
  <c r="K24" i="42"/>
  <c r="K40" i="42"/>
  <c r="K17" i="42"/>
  <c r="K33" i="42"/>
  <c r="K20" i="39"/>
  <c r="K42" i="39"/>
  <c r="K30" i="39"/>
  <c r="K12" i="39"/>
  <c r="K23" i="39"/>
  <c r="K34" i="39"/>
  <c r="K13" i="39"/>
  <c r="K43" i="39"/>
  <c r="K7" i="39"/>
  <c r="K29" i="39"/>
  <c r="K8" i="39"/>
  <c r="K24" i="39"/>
  <c r="K40" i="39"/>
  <c r="K17" i="39"/>
  <c r="K33" i="39"/>
  <c r="K6" i="39"/>
  <c r="K30" i="36"/>
  <c r="K11" i="36"/>
  <c r="K33" i="36"/>
  <c r="K36" i="36"/>
  <c r="K15" i="36"/>
  <c r="K31" i="36"/>
  <c r="K24" i="36"/>
  <c r="I5" i="33"/>
  <c r="K12" i="33"/>
  <c r="K18" i="33"/>
  <c r="K8" i="33"/>
  <c r="K16" i="33"/>
  <c r="K32" i="33"/>
  <c r="K10" i="33"/>
  <c r="K14" i="33"/>
  <c r="K29" i="33"/>
  <c r="K17" i="33"/>
  <c r="K33" i="33"/>
  <c r="K9" i="33"/>
  <c r="K37" i="33"/>
  <c r="K7" i="33"/>
  <c r="K25" i="33"/>
  <c r="K11" i="33"/>
  <c r="K27" i="33"/>
  <c r="K10" i="52"/>
  <c r="K27" i="52"/>
  <c r="K29" i="52"/>
  <c r="K23" i="52"/>
  <c r="K35" i="52"/>
  <c r="K28" i="52"/>
  <c r="K16" i="52"/>
  <c r="K19" i="52"/>
  <c r="K22" i="52"/>
  <c r="K21" i="52"/>
  <c r="K8" i="43"/>
  <c r="K26" i="43"/>
  <c r="K41" i="43"/>
  <c r="K20" i="43"/>
  <c r="K6" i="43"/>
  <c r="K12" i="31"/>
  <c r="K14" i="31"/>
  <c r="K35" i="31"/>
  <c r="K25" i="31"/>
  <c r="K39" i="31"/>
  <c r="K16" i="31"/>
  <c r="K28" i="31"/>
  <c r="K32" i="31"/>
  <c r="K15" i="41"/>
  <c r="K29" i="41"/>
  <c r="K27" i="41"/>
  <c r="K14" i="41"/>
  <c r="I5" i="41"/>
  <c r="K20" i="41"/>
  <c r="K42" i="41"/>
  <c r="K23" i="41"/>
  <c r="K8" i="41"/>
  <c r="K24" i="41"/>
  <c r="K40" i="41"/>
  <c r="K17" i="41"/>
  <c r="K21" i="35"/>
  <c r="K17" i="35"/>
  <c r="I5" i="35"/>
  <c r="K40" i="35"/>
  <c r="K38" i="35"/>
  <c r="K6" i="35"/>
  <c r="K12" i="35"/>
  <c r="K8" i="35"/>
  <c r="K11" i="35"/>
  <c r="K29" i="35"/>
  <c r="K13" i="35"/>
  <c r="K15" i="35"/>
  <c r="K31" i="35"/>
  <c r="K43" i="35"/>
  <c r="K36" i="35"/>
  <c r="K32" i="35"/>
  <c r="K16" i="35"/>
  <c r="K25" i="32"/>
  <c r="K39" i="32"/>
  <c r="K41" i="32"/>
  <c r="K43" i="32"/>
  <c r="K23" i="32"/>
  <c r="K17" i="32"/>
  <c r="K35" i="32"/>
  <c r="K21" i="32"/>
  <c r="K14" i="32"/>
  <c r="K40" i="32"/>
  <c r="K38" i="32"/>
  <c r="K30" i="32"/>
  <c r="I5" i="32"/>
  <c r="K22" i="32"/>
  <c r="K42" i="32"/>
  <c r="K26" i="32"/>
  <c r="K10" i="32"/>
  <c r="K25" i="23"/>
  <c r="K13" i="23"/>
  <c r="K29" i="23"/>
  <c r="K18" i="23"/>
  <c r="K10" i="23"/>
  <c r="K9" i="29"/>
  <c r="K37" i="29"/>
  <c r="K39" i="29"/>
  <c r="K15" i="29"/>
  <c r="K33" i="29"/>
  <c r="K11" i="29"/>
  <c r="K27" i="29"/>
  <c r="K43" i="29"/>
  <c r="K16" i="29"/>
  <c r="K26" i="29"/>
  <c r="K10" i="29"/>
  <c r="K22" i="29"/>
  <c r="K24" i="29"/>
  <c r="K40" i="29"/>
  <c r="K18" i="29"/>
  <c r="K36" i="29"/>
  <c r="K20" i="29"/>
  <c r="I5" i="50"/>
  <c r="K19" i="50"/>
  <c r="K40" i="50"/>
  <c r="K26" i="50"/>
  <c r="K43" i="50"/>
  <c r="K21" i="50"/>
  <c r="K36" i="50"/>
  <c r="K27" i="50"/>
  <c r="K13" i="50"/>
  <c r="K35" i="50"/>
  <c r="K22" i="50"/>
  <c r="K38" i="50"/>
  <c r="K15" i="50"/>
  <c r="K31" i="50"/>
  <c r="K16" i="50"/>
  <c r="K17" i="21"/>
  <c r="K21" i="21"/>
  <c r="I5" i="21"/>
  <c r="K13" i="21"/>
  <c r="K25" i="21"/>
  <c r="K43" i="21"/>
  <c r="K27" i="21"/>
  <c r="K11" i="21"/>
  <c r="K31" i="21"/>
  <c r="K15" i="21"/>
  <c r="K40" i="21"/>
  <c r="K32" i="21"/>
  <c r="K24" i="21"/>
  <c r="K16" i="21"/>
  <c r="K8" i="21"/>
  <c r="K38" i="21"/>
  <c r="K30" i="21"/>
  <c r="K22" i="21"/>
  <c r="K14" i="21"/>
  <c r="K6" i="21"/>
  <c r="K40" i="19"/>
  <c r="K24" i="19"/>
  <c r="K8" i="19"/>
  <c r="K17" i="19"/>
  <c r="K25" i="19"/>
  <c r="K43" i="19"/>
  <c r="K13" i="19"/>
  <c r="K41" i="19"/>
  <c r="K15" i="19"/>
  <c r="K31" i="19"/>
  <c r="K14" i="19"/>
  <c r="K38" i="19"/>
  <c r="K30" i="19"/>
  <c r="K18" i="19"/>
  <c r="K26" i="19"/>
  <c r="K20" i="19"/>
  <c r="K12" i="38"/>
  <c r="K10" i="38"/>
  <c r="I5" i="38"/>
  <c r="K14" i="38"/>
  <c r="K20" i="38"/>
  <c r="K7" i="38"/>
  <c r="K37" i="38"/>
  <c r="K11" i="38"/>
  <c r="K8" i="38"/>
  <c r="K25" i="26"/>
  <c r="K35" i="26"/>
  <c r="K13" i="26"/>
  <c r="K11" i="26"/>
  <c r="K19" i="26"/>
  <c r="K41" i="26"/>
  <c r="K7" i="26"/>
  <c r="K39" i="26"/>
  <c r="K22" i="26"/>
  <c r="K38" i="26"/>
  <c r="K18" i="26"/>
  <c r="K12" i="26"/>
  <c r="K32" i="26"/>
  <c r="K16" i="26"/>
  <c r="K33" i="24"/>
  <c r="K15" i="24"/>
  <c r="K25" i="24"/>
  <c r="K9" i="24"/>
  <c r="K11" i="24"/>
  <c r="K27" i="24"/>
  <c r="K43" i="24"/>
  <c r="K22" i="24"/>
  <c r="K14" i="24"/>
  <c r="K34" i="24"/>
  <c r="K26" i="24"/>
  <c r="K42" i="24"/>
  <c r="K20" i="24"/>
  <c r="K40" i="24"/>
  <c r="K24" i="24"/>
  <c r="K8" i="24"/>
  <c r="K17" i="28"/>
  <c r="K15" i="28"/>
  <c r="K39" i="28"/>
  <c r="K9" i="28"/>
  <c r="K27" i="28"/>
  <c r="K13" i="28"/>
  <c r="K29" i="28"/>
  <c r="K6" i="28"/>
  <c r="K34" i="28"/>
  <c r="K22" i="28"/>
  <c r="K26" i="28"/>
  <c r="I5" i="28"/>
  <c r="K10" i="28"/>
  <c r="K32" i="28"/>
  <c r="K16" i="28"/>
  <c r="K22" i="37"/>
  <c r="K38" i="37"/>
  <c r="K34" i="37"/>
  <c r="K12" i="37"/>
  <c r="K26" i="37"/>
  <c r="K27" i="37"/>
  <c r="K18" i="37"/>
  <c r="K15" i="37"/>
  <c r="K14" i="37"/>
  <c r="I5" i="37"/>
  <c r="H44" i="37"/>
  <c r="K31" i="37"/>
  <c r="K20" i="37"/>
  <c r="K42" i="37"/>
  <c r="K23" i="37"/>
  <c r="K8" i="37"/>
  <c r="K24" i="37"/>
  <c r="K40" i="37"/>
  <c r="K17" i="37"/>
  <c r="K33" i="37"/>
  <c r="K6" i="37"/>
  <c r="K43" i="34"/>
  <c r="K38" i="34"/>
  <c r="K6" i="34"/>
  <c r="K18" i="34"/>
  <c r="K6" i="15"/>
  <c r="K8" i="15"/>
  <c r="K5" i="44"/>
  <c r="K35" i="20"/>
  <c r="K11" i="20"/>
  <c r="K29" i="20"/>
  <c r="K9" i="20"/>
  <c r="K27" i="20"/>
  <c r="K7" i="20"/>
  <c r="K23" i="20"/>
  <c r="K42" i="20"/>
  <c r="K38" i="20"/>
  <c r="K6" i="20"/>
  <c r="K14" i="20"/>
  <c r="K16" i="20"/>
  <c r="K36" i="20"/>
  <c r="K20" i="20"/>
  <c r="I5" i="17"/>
  <c r="K32" i="17"/>
  <c r="K16" i="17"/>
  <c r="K15" i="17"/>
  <c r="K29" i="17"/>
  <c r="K11" i="17"/>
  <c r="K27" i="17"/>
  <c r="K23" i="17"/>
  <c r="K7" i="17"/>
  <c r="K9" i="17"/>
  <c r="K25" i="17"/>
  <c r="K38" i="17"/>
  <c r="K30" i="17"/>
  <c r="K10" i="17"/>
  <c r="K28" i="17"/>
  <c r="K40" i="8"/>
  <c r="K24" i="8"/>
  <c r="K8" i="8"/>
  <c r="K35" i="8"/>
  <c r="K37" i="8"/>
  <c r="K29" i="8"/>
  <c r="K21" i="8"/>
  <c r="K41" i="8"/>
  <c r="K33" i="8"/>
  <c r="K42" i="8"/>
  <c r="K18" i="8"/>
  <c r="K14" i="8"/>
  <c r="K22"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7" i="25"/>
  <c r="K19" i="25"/>
  <c r="K15" i="25"/>
  <c r="K43" i="25"/>
  <c r="K27" i="25"/>
  <c r="K9" i="25"/>
  <c r="K25" i="25"/>
  <c r="K41" i="25"/>
  <c r="K42" i="25"/>
  <c r="K26" i="25"/>
  <c r="K24" i="25"/>
  <c r="K40" i="25"/>
  <c r="K18" i="25"/>
  <c r="K36" i="25"/>
  <c r="K20" i="25"/>
  <c r="K9" i="22"/>
  <c r="K11" i="22"/>
  <c r="K39" i="22"/>
  <c r="K41" i="22"/>
  <c r="K43" i="22"/>
  <c r="K31" i="22"/>
  <c r="K15" i="22"/>
  <c r="K33" i="22"/>
  <c r="K21" i="22"/>
  <c r="K37" i="22"/>
  <c r="K24" i="22"/>
  <c r="K8" i="22"/>
  <c r="K36" i="22"/>
  <c r="I5" i="22"/>
  <c r="K12" i="22"/>
  <c r="K30" i="22"/>
  <c r="K14" i="22"/>
  <c r="K42" i="22"/>
  <c r="K26" i="22"/>
  <c r="K10" i="22"/>
  <c r="K13" i="12"/>
  <c r="K31" i="12"/>
  <c r="K15" i="12"/>
  <c r="K17" i="12"/>
  <c r="K33" i="12"/>
  <c r="K22" i="12"/>
  <c r="K14" i="12"/>
  <c r="K6" i="12"/>
  <c r="K26" i="12"/>
  <c r="K16" i="12"/>
  <c r="K35" i="40"/>
  <c r="K10" i="40"/>
  <c r="K38" i="40"/>
  <c r="K13" i="40"/>
  <c r="K30" i="40"/>
  <c r="K18" i="40"/>
  <c r="K20" i="40"/>
  <c r="K9" i="40"/>
  <c r="K37" i="40"/>
  <c r="K28" i="40"/>
  <c r="K11" i="40"/>
  <c r="K33" i="40"/>
  <c r="K14" i="40"/>
  <c r="K36" i="40"/>
  <c r="K8" i="40"/>
  <c r="K43" i="30"/>
  <c r="K40" i="30"/>
  <c r="K30" i="30"/>
  <c r="K28" i="30"/>
  <c r="K6" i="30"/>
  <c r="K18" i="30"/>
  <c r="K35" i="42"/>
  <c r="I5" i="42"/>
  <c r="K19" i="42"/>
  <c r="K27" i="42"/>
  <c r="K7" i="42"/>
  <c r="K18" i="42"/>
  <c r="K38" i="42"/>
  <c r="K43" i="42"/>
  <c r="K32" i="42"/>
  <c r="K9" i="42"/>
  <c r="K25" i="42"/>
  <c r="K41" i="42"/>
  <c r="K21" i="39"/>
  <c r="K37" i="39"/>
  <c r="K31" i="39"/>
  <c r="K11" i="39"/>
  <c r="K18" i="39"/>
  <c r="K15" i="39"/>
  <c r="K10" i="39"/>
  <c r="K38" i="39"/>
  <c r="K27" i="39"/>
  <c r="K36" i="39"/>
  <c r="K19" i="39"/>
  <c r="K39" i="39"/>
  <c r="K32" i="39"/>
  <c r="K9" i="39"/>
  <c r="K25" i="39"/>
  <c r="K41" i="39"/>
  <c r="K41" i="36"/>
  <c r="K27" i="36"/>
  <c r="K22" i="36"/>
  <c r="K34" i="36"/>
  <c r="K25" i="36"/>
  <c r="K12" i="36"/>
  <c r="K42" i="36"/>
  <c r="K43" i="36"/>
  <c r="K26" i="36"/>
  <c r="K7" i="36"/>
  <c r="K39" i="36"/>
  <c r="K32" i="36"/>
  <c r="K40" i="33"/>
  <c r="K34" i="33"/>
  <c r="K36" i="33"/>
  <c r="K28" i="33"/>
  <c r="K42" i="33"/>
  <c r="K20" i="33"/>
  <c r="K38" i="33"/>
  <c r="K22" i="33"/>
  <c r="K6" i="33"/>
  <c r="K15" i="33"/>
  <c r="K31" i="33"/>
  <c r="K13" i="33"/>
  <c r="K23" i="33"/>
  <c r="K41" i="33"/>
  <c r="K39" i="33"/>
  <c r="K19" i="33"/>
  <c r="K35" i="33"/>
  <c r="K40" i="52"/>
  <c r="K33" i="52"/>
  <c r="K9" i="52"/>
  <c r="K14" i="52"/>
  <c r="K7" i="52"/>
  <c r="K24" i="52"/>
  <c r="K43" i="52"/>
  <c r="K17" i="52"/>
  <c r="K41" i="52"/>
  <c r="K38" i="52"/>
  <c r="K8" i="52"/>
  <c r="K20" i="52"/>
  <c r="K32" i="52"/>
  <c r="K18" i="52"/>
  <c r="K29" i="43"/>
  <c r="K19" i="43"/>
  <c r="K10" i="43"/>
  <c r="I5" i="43"/>
  <c r="K14" i="43"/>
  <c r="K36" i="43"/>
  <c r="K27" i="43"/>
  <c r="K12" i="43"/>
  <c r="K28" i="43"/>
  <c r="K39" i="43"/>
  <c r="I5" i="31"/>
  <c r="K24" i="31"/>
  <c r="K38" i="31"/>
  <c r="K22" i="31"/>
  <c r="K6" i="31"/>
  <c r="K43" i="31"/>
  <c r="K13" i="31"/>
  <c r="K41" i="31"/>
  <c r="K31" i="31"/>
  <c r="K21" i="31"/>
  <c r="K29" i="31"/>
  <c r="K17" i="31"/>
  <c r="K33" i="31"/>
  <c r="K36" i="31"/>
  <c r="K20" i="31"/>
  <c r="K18" i="31"/>
  <c r="K43" i="41"/>
  <c r="K38" i="41"/>
  <c r="K21" i="41"/>
  <c r="K22" i="41"/>
  <c r="K39" i="41"/>
  <c r="K28" i="41"/>
  <c r="K19" i="41"/>
  <c r="K10" i="41"/>
  <c r="K30" i="41"/>
  <c r="K35" i="41"/>
  <c r="K16" i="41"/>
  <c r="K9" i="41"/>
  <c r="K41" i="41"/>
  <c r="K35" i="35"/>
  <c r="K37" i="35"/>
  <c r="K19" i="35"/>
  <c r="K26" i="35"/>
  <c r="K18" i="35"/>
  <c r="K22" i="35"/>
  <c r="K42" i="35"/>
  <c r="K28" i="35"/>
  <c r="K30" i="35"/>
  <c r="K33" i="35"/>
  <c r="K25" i="35"/>
  <c r="K9" i="35"/>
  <c r="K27" i="35"/>
  <c r="K7" i="35"/>
  <c r="K23" i="35"/>
  <c r="K39" i="35"/>
  <c r="K20" i="35"/>
  <c r="K10" i="35"/>
  <c r="K34" i="35"/>
  <c r="K24" i="35"/>
  <c r="K11" i="32"/>
  <c r="K27" i="32"/>
  <c r="K7" i="32"/>
  <c r="K9"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3" i="23"/>
  <c r="K6" i="23"/>
  <c r="K42" i="23"/>
  <c r="K36" i="23"/>
  <c r="K20" i="23"/>
  <c r="I5" i="29"/>
  <c r="K21" i="29"/>
  <c r="K23" i="29"/>
  <c r="K25" i="29"/>
  <c r="K41" i="29"/>
  <c r="K29" i="29"/>
  <c r="K13" i="29"/>
  <c r="K31" i="29"/>
  <c r="K19" i="29"/>
  <c r="K35" i="29"/>
  <c r="K38" i="29"/>
  <c r="K6" i="29"/>
  <c r="K32" i="29"/>
  <c r="K42" i="29"/>
  <c r="K34" i="29"/>
  <c r="K14" i="29"/>
  <c r="K8" i="29"/>
  <c r="K28" i="29"/>
  <c r="K12" i="29"/>
  <c r="K28" i="50"/>
  <c r="K12" i="50"/>
  <c r="K29" i="50"/>
  <c r="K18" i="50"/>
  <c r="K9" i="50"/>
  <c r="K37" i="50"/>
  <c r="K24" i="50"/>
  <c r="K11" i="50"/>
  <c r="K41" i="50"/>
  <c r="K20"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7" i="21"/>
  <c r="K36" i="21"/>
  <c r="K28" i="21"/>
  <c r="K20" i="21"/>
  <c r="K12" i="21"/>
  <c r="K42" i="21"/>
  <c r="K34" i="21"/>
  <c r="K26" i="21"/>
  <c r="K18" i="21"/>
  <c r="K10" i="21"/>
  <c r="I5" i="19"/>
  <c r="K32" i="19"/>
  <c r="K16" i="19"/>
  <c r="K21" i="19"/>
  <c r="K37" i="19"/>
  <c r="K19" i="19"/>
  <c r="K11" i="19"/>
  <c r="K29" i="19"/>
  <c r="K9" i="19"/>
  <c r="K27" i="19"/>
  <c r="K7" i="19"/>
  <c r="K39" i="19"/>
  <c r="K22" i="19"/>
  <c r="K6" i="19"/>
  <c r="K34" i="19"/>
  <c r="K42" i="19"/>
  <c r="K10" i="19"/>
  <c r="K28" i="19"/>
  <c r="K12" i="19"/>
  <c r="K19" i="38"/>
  <c r="K39" i="38"/>
  <c r="K29" i="38"/>
  <c r="K13" i="38"/>
  <c r="K26" i="38"/>
  <c r="K27" i="38"/>
  <c r="K36" i="38"/>
  <c r="K35" i="38"/>
  <c r="K18" i="38"/>
  <c r="K38" i="38"/>
  <c r="K21" i="38"/>
  <c r="K16" i="38"/>
  <c r="K32" i="38"/>
  <c r="K9" i="38"/>
  <c r="K41" i="38"/>
  <c r="K21" i="26"/>
  <c r="K31" i="26"/>
  <c r="K27" i="26"/>
  <c r="K43" i="26"/>
  <c r="K15" i="26"/>
  <c r="K37" i="26"/>
  <c r="K17" i="26"/>
  <c r="K33" i="26"/>
  <c r="K20" i="26"/>
  <c r="K36" i="26"/>
  <c r="I5" i="26"/>
  <c r="K28" i="26"/>
  <c r="K6" i="26"/>
  <c r="K40" i="26"/>
  <c r="K8" i="26"/>
  <c r="K31" i="24"/>
  <c r="K13" i="24"/>
  <c r="K29" i="24"/>
  <c r="K21" i="24"/>
  <c r="K39" i="24"/>
  <c r="K23" i="24"/>
  <c r="K41" i="24"/>
  <c r="K19" i="24"/>
  <c r="K36" i="24"/>
  <c r="K6" i="24"/>
  <c r="K28" i="24"/>
  <c r="K12" i="24"/>
  <c r="K30" i="24"/>
  <c r="K10" i="24"/>
  <c r="K32" i="24"/>
  <c r="K16" i="24"/>
  <c r="K31" i="28"/>
  <c r="K19" i="28"/>
  <c r="K35" i="28"/>
  <c r="K7" i="28"/>
  <c r="K25" i="28"/>
  <c r="K43" i="28"/>
  <c r="K23" i="28"/>
  <c r="K41" i="28"/>
  <c r="K21" i="28"/>
  <c r="K37" i="28"/>
  <c r="K18" i="28"/>
  <c r="K28" i="28"/>
  <c r="K12" i="28"/>
  <c r="K36" i="28"/>
  <c r="K14" i="28"/>
  <c r="K42" i="28"/>
  <c r="K2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K23" i="34"/>
  <c r="K32" i="34"/>
  <c r="K28" i="34"/>
  <c r="K40" i="34"/>
  <c r="K42" i="34"/>
  <c r="K26" i="34"/>
  <c r="K10" i="34"/>
  <c r="K13" i="15"/>
  <c r="K23" i="15"/>
  <c r="K31" i="15"/>
  <c r="K39" i="15"/>
  <c r="K38" i="15"/>
  <c r="K14" i="15"/>
  <c r="K18" i="15"/>
  <c r="K26" i="15"/>
  <c r="K36" i="15"/>
  <c r="K20" i="15"/>
  <c r="I5" i="15"/>
  <c r="K16" i="15"/>
  <c r="I5" i="20"/>
  <c r="K37" i="20"/>
  <c r="K25" i="20"/>
  <c r="K43" i="20"/>
  <c r="K13" i="20"/>
  <c r="K41" i="20"/>
  <c r="K15" i="20"/>
  <c r="K31" i="20"/>
  <c r="K10" i="20"/>
  <c r="K18" i="20"/>
  <c r="K22" i="20"/>
  <c r="K30" i="20"/>
  <c r="K40" i="20"/>
  <c r="K24" i="20"/>
  <c r="K8" i="20"/>
  <c r="K28" i="20"/>
  <c r="K12" i="20"/>
  <c r="K40" i="17"/>
  <c r="K24" i="17"/>
  <c r="K8" i="17"/>
  <c r="K31" i="17"/>
  <c r="K13" i="17"/>
  <c r="K37" i="17"/>
  <c r="K21" i="17"/>
  <c r="K39" i="17"/>
  <c r="K17" i="17"/>
  <c r="K6" i="17"/>
  <c r="K14" i="17"/>
  <c r="K22" i="17"/>
  <c r="K26" i="17"/>
  <c r="K34" i="17"/>
  <c r="K36" i="17"/>
  <c r="K20" i="17"/>
  <c r="I5" i="8"/>
  <c r="K32" i="8"/>
  <c r="K16" i="8"/>
  <c r="K13" i="8"/>
  <c r="K19" i="8"/>
  <c r="K11" i="8"/>
  <c r="K43" i="8"/>
  <c r="K15" i="8"/>
  <c r="K7" i="8"/>
  <c r="K23" i="8"/>
  <c r="K39" i="8"/>
  <c r="K10" i="8"/>
  <c r="K26" i="8"/>
  <c r="K30" i="8"/>
  <c r="K38" i="8"/>
  <c r="K28" i="8"/>
  <c r="K12" i="8"/>
  <c r="H44" i="31" l="1"/>
  <c r="H44" i="36"/>
  <c r="I44" i="26"/>
  <c r="H44" i="24"/>
  <c r="K9" i="26"/>
  <c r="H44" i="17"/>
  <c r="H44" i="51"/>
  <c r="H44" i="19"/>
  <c r="H44" i="39"/>
  <c r="H44" i="28"/>
  <c r="H44" i="21"/>
  <c r="H44" i="32"/>
  <c r="H44" i="25"/>
  <c r="H44" i="20"/>
  <c r="H44" i="26"/>
  <c r="I5" i="36"/>
  <c r="I44" i="36" s="1"/>
  <c r="H44" i="8"/>
  <c r="H44" i="29"/>
  <c r="H44" i="22"/>
  <c r="H44" i="41"/>
  <c r="H44" i="33"/>
  <c r="H44" i="42"/>
  <c r="H44" i="40"/>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6" i="44" l="1"/>
  <c r="Q16" i="44" s="1"/>
  <c r="K5" i="51"/>
  <c r="K44" i="51" s="1"/>
  <c r="M44" i="51" s="1"/>
  <c r="K5" i="36"/>
  <c r="K44" i="36" s="1"/>
  <c r="M44" i="36" s="1"/>
  <c r="O15" i="44"/>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<sst xmlns="http://schemas.openxmlformats.org/spreadsheetml/2006/main" count="7817" uniqueCount="613">
  <si>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</si>
  <si>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</si>
  <si>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</si>
  <si>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</si>
  <si>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</si>
  <si>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</si>
  <si>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</si>
  <si>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</si>
  <si>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</si>
  <si>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</si>
  <si>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</si>
  <si>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</si>
  <si>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</si>
  <si>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</si>
  <si>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</si>
  <si>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</si>
  <si>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</si>
  <si>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</si>
  <si>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</si>
  <si>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</si>
  <si>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</si>
  <si>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</si>
  <si>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</si>
  <si>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</si>
  <si>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</si>
  <si>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</si>
  <si>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</si>
  <si>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</si>
  <si>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</si>
  <si>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</si>
  <si>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</si>
  <si>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</si>
  <si>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</si>
  <si>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</si>
  <si>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</si>
  <si>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</si>
  <si>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</si>
  <si>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</si>
  <si>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</si>
  <si>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</si>
  <si>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</si>
  <si>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</si>
  <si>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</si>
  <si>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</si>
  <si>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</si>
  <si>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</si>
  <si>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</si>
  <si>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</si>
  <si>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</si>
  <si>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</si>
  <si>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</si>
  <si>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</si>
  <si>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</si>
  <si>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</si>
  <si>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</si>
  <si>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</si>
  <si>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</si>
  <si>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</si>
  <si>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</si>
  <si>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</si>
  <si>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</si>
  <si>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</si>
  <si>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</si>
  <si>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</si>
  <si>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</si>
  <si>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</si>
  <si>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</si>
  <si>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</si>
  <si>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</si>
  <si>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</si>
  <si>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</si>
  <si>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</si>
  <si>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</si>
  <si>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</si>
  <si>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</si>
  <si>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</si>
  <si>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</si>
  <si>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</si>
  <si>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</si>
  <si>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</si>
  <si>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</si>
  <si>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</si>
  <si>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</si>
  <si>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</si>
  <si>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</si>
  <si>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</si>
  <si>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</si>
  <si>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</si>
  <si>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</si>
  <si>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</si>
  <si>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</si>
  <si>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</si>
  <si>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</si>
  <si>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</si>
  <si>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</si>
  <si>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</si>
  <si>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</si>
  <si>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</si>
  <si>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</si>
  <si>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</si>
  <si>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</si>
  <si>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</si>
  <si>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</si>
  <si>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</si>
  <si>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</si>
  <si>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</si>
  <si>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</si>
  <si>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</si>
  <si>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</si>
  <si>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</si>
  <si>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</si>
  <si>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</si>
  <si>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</si>
  <si>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</si>
  <si>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</si>
  <si>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</si>
  <si>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</si>
  <si>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</si>
  <si>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</si>
  <si>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</si>
  <si>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</si>
  <si>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</si>
  <si>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</si>
  <si>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</si>
  <si>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</si>
  <si>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</si>
  <si>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</si>
  <si>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</si>
  <si>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</si>
  <si>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</si>
  <si>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</si>
  <si>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</si>
  <si>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</si>
  <si>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</si>
  <si>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</si>
  <si>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</si>
  <si>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</si>
  <si>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</si>
  <si>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</si>
  <si>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</si>
  <si>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</si>
  <si>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</si>
  <si>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</si>
  <si>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</si>
  <si>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</si>
  <si>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</si>
  <si>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</si>
  <si>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</si>
  <si>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</si>
  <si>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</si>
  <si>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</si>
  <si>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</si>
  <si>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</si>
  <si>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</si>
  <si>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</si>
  <si>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</si>
  <si>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</si>
  <si>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</si>
  <si>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</si>
  <si>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</si>
  <si>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</si>
  <si>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</si>
  <si>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</si>
  <si>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</si>
  <si>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</si>
  <si>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</si>
  <si>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</si>
  <si>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</si>
  <si>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</si>
  <si>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</si>
  <si>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</si>
  <si>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</si>
  <si>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</si>
  <si>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</si>
  <si>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</si>
  <si>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</si>
  <si>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</si>
  <si>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</si>
  <si>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</si>
  <si>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</si>
  <si>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</si>
  <si>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</si>
  <si>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</si>
  <si>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</si>
  <si>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</si>
  <si>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</si>
  <si>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</si>
  <si>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</si>
  <si>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</si>
  <si>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</si>
  <si>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</si>
  <si>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</si>
  <si>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</si>
  <si>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</si>
  <si>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</si>
  <si>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</si>
  <si>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</si>
  <si>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</si>
  <si>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</si>
  <si>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</si>
  <si>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</si>
  <si>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</si>
  <si>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</si>
  <si>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</si>
  <si>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</si>
  <si>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</si>
  <si>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</si>
  <si>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</si>
  <si>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</si>
  <si>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</si>
  <si>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</si>
  <si>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</si>
  <si>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</si>
  <si>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</si>
  <si>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</si>
  <si>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</si>
  <si>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</si>
  <si>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</si>
  <si>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</si>
  <si>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</si>
  <si>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</si>
  <si>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</si>
  <si>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</si>
  <si>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</si>
  <si>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</si>
  <si>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</si>
  <si>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</si>
  <si>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</si>
  <si>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</si>
  <si>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</si>
  <si>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</si>
  <si>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</si>
  <si>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</si>
  <si>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</si>
  <si>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</si>
  <si>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</si>
  <si>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</si>
  <si>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</si>
  <si>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</si>
  <si>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</si>
  <si>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</si>
  <si>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</si>
  <si>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</si>
  <si>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</si>
  <si>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</si>
  <si>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</si>
  <si>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</si>
  <si>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</si>
  <si>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</si>
  <si>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</si>
  <si>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</si>
  <si>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</si>
  <si>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</si>
  <si>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</si>
  <si>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</si>
  <si>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</si>
  <si>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</si>
  <si>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</si>
  <si>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</si>
  <si>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</si>
  <si>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</si>
  <si>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</si>
  <si>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</si>
  <si>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</si>
  <si>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</si>
  <si>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</si>
  <si>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</si>
  <si>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</si>
  <si>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</si>
  <si>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</si>
  <si>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</si>
  <si>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</si>
  <si>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</si>
  <si>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</si>
  <si>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</si>
  <si>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</si>
  <si>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</si>
  <si>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</si>
  <si>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</si>
  <si>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</si>
  <si>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</si>
  <si>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</si>
  <si>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</si>
  <si>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</si>
  <si>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</si>
  <si>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</si>
  <si>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</si>
  <si>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</si>
  <si>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</si>
  <si>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</si>
  <si>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</si>
  <si>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</si>
  <si>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</si>
  <si>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</si>
  <si>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</si>
  <si>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</si>
  <si>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</si>
  <si>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</si>
  <si>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</si>
  <si>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</si>
  <si>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</si>
  <si>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</si>
  <si>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</si>
  <si>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</si>
  <si>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</si>
  <si>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</si>
  <si>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</si>
  <si>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</si>
  <si>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</si>
  <si>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</si>
  <si>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</si>
  <si>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</si>
  <si>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</si>
  <si>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</si>
  <si>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</si>
  <si>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</si>
  <si>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</si>
  <si>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</si>
  <si>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</si>
  <si>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</si>
  <si>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</si>
  <si>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</si>
  <si>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</si>
  <si>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</si>
  <si>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</si>
  <si>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</si>
  <si>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</si>
  <si>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</si>
  <si>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</si>
  <si>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</si>
  <si>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</si>
  <si>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</si>
  <si>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</si>
  <si>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</si>
  <si>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</si>
  <si>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</si>
  <si>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</si>
  <si>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</si>
  <si>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</si>
  <si>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</si>
  <si>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</si>
  <si>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</si>
  <si>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</si>
  <si>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</si>
  <si>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</si>
  <si>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</si>
  <si>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</si>
  <si>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</si>
  <si>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</si>
  <si>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</si>
  <si>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</si>
  <si>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</si>
  <si>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</si>
  <si>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</si>
  <si>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</si>
  <si>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</si>
  <si>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</si>
  <si>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</si>
  <si>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</si>
  <si>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</si>
  <si>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</si>
  <si>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</si>
  <si>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</si>
  <si>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</si>
  <si>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</si>
  <si>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</si>
  <si>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</si>
  <si>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</si>
  <si>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</si>
  <si>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</si>
  <si>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</si>
  <si>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</si>
  <si>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</si>
  <si>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</si>
  <si>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</si>
  <si>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</si>
  <si>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</si>
  <si>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</si>
  <si>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</si>
  <si>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</si>
  <si>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</si>
  <si>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</si>
  <si>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</si>
  <si>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</si>
  <si>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</si>
  <si>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</si>
  <si>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</si>
  <si>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</si>
  <si>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</si>
  <si>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</si>
  <si>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</si>
  <si>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</si>
  <si>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</si>
  <si>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</si>
  <si>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</si>
  <si>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</si>
  <si>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</si>
  <si>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</si>
  <si>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</si>
  <si>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</si>
  <si>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</si>
  <si>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</si>
  <si>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</si>
  <si>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</si>
  <si>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</si>
  <si>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</si>
  <si>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</si>
  <si>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</si>
  <si>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</si>
  <si>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</si>
  <si>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</si>
  <si>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</si>
  <si>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</si>
  <si>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</si>
  <si>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</si>
  <si>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</si>
  <si>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</si>
  <si>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</si>
  <si>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</si>
  <si>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</si>
  <si>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</si>
  <si>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</si>
  <si>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</si>
  <si>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</si>
  <si>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</si>
  <si>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</si>
  <si>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</si>
  <si>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</si>
  <si>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</si>
  <si>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</si>
  <si>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</si>
  <si>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</si>
  <si>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</si>
  <si>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</si>
  <si>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</si>
  <si>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</si>
  <si>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</si>
  <si>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</si>
  <si>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</si>
  <si>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</si>
  <si>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</si>
  <si>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</si>
  <si>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</si>
  <si>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</si>
  <si>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</si>
  <si>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</si>
  <si>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</si>
  <si>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</si>
  <si>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</si>
  <si>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</si>
  <si>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</si>
  <si>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</si>
  <si>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</si>
  <si>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</si>
  <si>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</si>
  <si>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</si>
  <si>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</si>
  <si>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</si>
  <si>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</si>
  <si>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</si>
  <si>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</si>
  <si>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</si>
  <si>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</si>
  <si>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</si>
  <si>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</si>
  <si>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</si>
  <si>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</si>
  <si>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</si>
  <si>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</si>
  <si>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</si>
  <si>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</si>
  <si>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</si>
  <si>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</si>
  <si>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</si>
  <si>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</si>
  <si>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</si>
  <si>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</si>
  <si>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</si>
  <si>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</si>
  <si>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</si>
  <si>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</si>
  <si>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</si>
  <si>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</si>
  <si>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</si>
  <si>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</si>
  <si>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</si>
  <si>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</si>
  <si>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</si>
  <si>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</si>
  <si>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</si>
  <si>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</si>
  <si>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</si>
  <si>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</si>
  <si>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</si>
  <si>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</si>
  <si>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</si>
  <si>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</si>
  <si>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</si>
  <si>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</si>
  <si>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</si>
  <si>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</si>
  <si>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</si>
  <si>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</si>
  <si>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</si>
  <si>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</si>
  <si>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</si>
  <si>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</si>
  <si>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</si>
  <si>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</si>
  <si>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</si>
  <si>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</si>
  <si>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</si>
  <si>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</si>
  <si>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</si>
  <si>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</si>
  <si>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</si>
  <si>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</si>
  <si>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</si>
  <si>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</si>
  <si>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</si>
  <si>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</si>
  <si>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</si>
  <si>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</si>
  <si>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</si>
  <si>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</si>
  <si>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</si>
  <si>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</si>
  <si>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</si>
  <si>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</si>
  <si>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</si>
  <si>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</si>
  <si>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</si>
  <si>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</si>
  <si>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</si>
  <si>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</si>
  <si>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</si>
  <si>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</si>
  <si>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</si>
  <si>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</si>
  <si>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</si>
  <si>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</si>
  <si>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</si>
  <si>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</si>
  <si>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</si>
  <si>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</si>
  <si>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</si>
  <si>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</si>
  <si>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</si>
  <si>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</si>
  <si>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</si>
  <si>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</si>
  <si>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</si>
  <si>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</si>
  <si>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</si>
  <si>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</si>
  <si>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</si>
  <si>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</si>
  <si>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</si>
  <si>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</si>
  <si>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</si>
  <si>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</si>
  <si>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</si>
  <si>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</si>
  <si>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</si>
  <si>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</si>
  <si>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</si>
  <si>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</si>
  <si>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</si>
  <si>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</si>
  <si>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</si>
  <si>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</si>
  <si>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</si>
  <si>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</si>
  <si>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</si>
  <si>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</si>
  <si>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</si>
  <si>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</si>
  <si>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</si>
  <si>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</si>
  <si>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</si>
  <si>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</si>
  <si>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</si>
  <si>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</si>
  <si>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</si>
  <si>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</si>
  <si>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</si>
  <si>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</si>
  <si>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</si>
  <si>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</si>
  <si>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</si>
  <si>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</si>
  <si>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</si>
  <si>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</si>
  <si>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</si>
  <si>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</si>
  <si>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</si>
  <si>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</si>
  <si>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</si>
  <si>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</si>
  <si>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</si>
  <si>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</si>
  <si>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</si>
  <si>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</si>
  <si>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</si>
  <si>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</si>
  <si>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</si>
  <si>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</si>
  <si>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</si>
  <si>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</si>
  <si>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</si>
  <si>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</si>
  <si>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</si>
  <si>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2015年西宮市産業連関表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</si>
</sst>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D42" sqref="D42"/>
    </sheetView>
  </sheetViews>
  <sheetFormatPr defaultRowHeight="13" x14ac:dyDescent="0.2"/>
  <cols>
    <col min="1" max="1" width="12.453125" customWidth="1"/>
    <col min="2" max="2" width="24" customWidth="1"/>
    <col min="3" max="3" width="17.36328125" customWidth="1"/>
  </cols>
  <sheetData>
    <row r="1" spans="1:3" x14ac:dyDescent="0.2">
      <c r="A1" s="15" t="s">
        <v>360</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264</v>
      </c>
      <c r="B6" s="177" t="s">
        <v>265</v>
      </c>
      <c r="C6" s="8" t="s">
        <v>107</v>
      </c>
    </row>
    <row r="7" spans="1:3" x14ac:dyDescent="0.2">
      <c r="A7" s="25" t="s">
        <v>220</v>
      </c>
      <c r="B7" s="3" t="s">
        <v>266</v>
      </c>
      <c r="C7" s="5" t="s">
        <v>107</v>
      </c>
    </row>
    <row r="8" spans="1:3" x14ac:dyDescent="0.2">
      <c r="A8" s="25" t="s">
        <v>221</v>
      </c>
      <c r="B8" s="3" t="s">
        <v>267</v>
      </c>
      <c r="C8" s="5" t="s">
        <v>107</v>
      </c>
    </row>
    <row r="9" spans="1:3" x14ac:dyDescent="0.2">
      <c r="A9" s="25" t="s">
        <v>222</v>
      </c>
      <c r="B9" s="3" t="s">
        <v>27</v>
      </c>
      <c r="C9" s="5" t="s">
        <v>107</v>
      </c>
    </row>
    <row r="10" spans="1:3" x14ac:dyDescent="0.2">
      <c r="A10" s="25" t="s">
        <v>223</v>
      </c>
      <c r="B10" s="3" t="s">
        <v>191</v>
      </c>
      <c r="C10" s="5" t="s">
        <v>107</v>
      </c>
    </row>
    <row r="11" spans="1:3" x14ac:dyDescent="0.2">
      <c r="A11" s="25" t="s">
        <v>224</v>
      </c>
      <c r="B11" s="3" t="s">
        <v>28</v>
      </c>
      <c r="C11" s="5" t="s">
        <v>107</v>
      </c>
    </row>
    <row r="12" spans="1:3" x14ac:dyDescent="0.2">
      <c r="A12" s="25" t="s">
        <v>225</v>
      </c>
      <c r="B12" s="3" t="s">
        <v>268</v>
      </c>
      <c r="C12" s="5" t="s">
        <v>107</v>
      </c>
    </row>
    <row r="13" spans="1:3" x14ac:dyDescent="0.2">
      <c r="A13" s="25" t="s">
        <v>226</v>
      </c>
      <c r="B13" s="3" t="s">
        <v>29</v>
      </c>
      <c r="C13" s="5" t="s">
        <v>107</v>
      </c>
    </row>
    <row r="14" spans="1:3" x14ac:dyDescent="0.2">
      <c r="A14" s="25" t="s">
        <v>227</v>
      </c>
      <c r="B14" s="3" t="s">
        <v>30</v>
      </c>
      <c r="C14" s="5" t="s">
        <v>107</v>
      </c>
    </row>
    <row r="15" spans="1:3" x14ac:dyDescent="0.2">
      <c r="A15" s="25" t="s">
        <v>2</v>
      </c>
      <c r="B15" s="3" t="s">
        <v>365</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269</v>
      </c>
      <c r="C20" s="5" t="s">
        <v>107</v>
      </c>
    </row>
    <row r="21" spans="1:3" x14ac:dyDescent="0.2">
      <c r="A21" s="25" t="s">
        <v>8</v>
      </c>
      <c r="B21" s="3" t="s">
        <v>270</v>
      </c>
      <c r="C21" s="5" t="s">
        <v>107</v>
      </c>
    </row>
    <row r="22" spans="1:3" x14ac:dyDescent="0.2">
      <c r="A22" s="25" t="s">
        <v>9</v>
      </c>
      <c r="B22" s="3" t="s">
        <v>271</v>
      </c>
      <c r="C22" s="5" t="s">
        <v>107</v>
      </c>
    </row>
    <row r="23" spans="1:3" x14ac:dyDescent="0.2">
      <c r="A23" s="25" t="s">
        <v>10</v>
      </c>
      <c r="B23" s="3" t="s">
        <v>272</v>
      </c>
      <c r="C23" s="5" t="s">
        <v>107</v>
      </c>
    </row>
    <row r="24" spans="1:3" x14ac:dyDescent="0.2">
      <c r="A24" s="25" t="s">
        <v>11</v>
      </c>
      <c r="B24" s="3" t="s">
        <v>35</v>
      </c>
      <c r="C24" s="5" t="s">
        <v>107</v>
      </c>
    </row>
    <row r="25" spans="1:3" x14ac:dyDescent="0.2">
      <c r="A25" s="25" t="s">
        <v>12</v>
      </c>
      <c r="B25" s="3" t="s">
        <v>367</v>
      </c>
      <c r="C25" s="5" t="s">
        <v>107</v>
      </c>
    </row>
    <row r="26" spans="1:3" x14ac:dyDescent="0.2">
      <c r="A26" s="25" t="s">
        <v>13</v>
      </c>
      <c r="B26" s="3" t="s">
        <v>192</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193</v>
      </c>
      <c r="C29" s="5" t="s">
        <v>107</v>
      </c>
    </row>
    <row r="30" spans="1:3" x14ac:dyDescent="0.2">
      <c r="A30" s="25" t="s">
        <v>17</v>
      </c>
      <c r="B30" s="3" t="s">
        <v>273</v>
      </c>
      <c r="C30" s="5" t="s">
        <v>107</v>
      </c>
    </row>
    <row r="31" spans="1:3" x14ac:dyDescent="0.2">
      <c r="A31" s="25" t="s">
        <v>18</v>
      </c>
      <c r="B31" s="3" t="s">
        <v>274</v>
      </c>
      <c r="C31" s="5" t="s">
        <v>107</v>
      </c>
    </row>
    <row r="32" spans="1:3" x14ac:dyDescent="0.2">
      <c r="A32" s="25" t="s">
        <v>19</v>
      </c>
      <c r="B32" s="3" t="s">
        <v>275</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276</v>
      </c>
      <c r="C35" s="5" t="s">
        <v>107</v>
      </c>
    </row>
    <row r="36" spans="1:3" x14ac:dyDescent="0.2">
      <c r="A36" s="25" t="s">
        <v>23</v>
      </c>
      <c r="B36" s="3" t="s">
        <v>194</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277</v>
      </c>
      <c r="C39" s="5" t="s">
        <v>107</v>
      </c>
    </row>
    <row r="40" spans="1:3" x14ac:dyDescent="0.2">
      <c r="A40" s="25" t="s">
        <v>51</v>
      </c>
      <c r="B40" s="3" t="s">
        <v>368</v>
      </c>
      <c r="C40" s="5" t="s">
        <v>107</v>
      </c>
    </row>
    <row r="41" spans="1:3" x14ac:dyDescent="0.2">
      <c r="A41" s="25" t="s">
        <v>195</v>
      </c>
      <c r="B41" s="3" t="s">
        <v>41</v>
      </c>
      <c r="C41" s="5" t="s">
        <v>107</v>
      </c>
    </row>
    <row r="42" spans="1:3" x14ac:dyDescent="0.2">
      <c r="A42" s="25" t="s">
        <v>201</v>
      </c>
      <c r="B42" s="3" t="s">
        <v>42</v>
      </c>
      <c r="C42" s="5" t="s">
        <v>107</v>
      </c>
    </row>
    <row r="43" spans="1:3" x14ac:dyDescent="0.2">
      <c r="A43" s="25" t="s">
        <v>202</v>
      </c>
      <c r="B43" s="3" t="s">
        <v>279</v>
      </c>
      <c r="C43" s="5" t="s">
        <v>107</v>
      </c>
    </row>
    <row r="44" spans="1:3" x14ac:dyDescent="0.2">
      <c r="A44" s="19" t="s">
        <v>203</v>
      </c>
      <c r="B44" s="12" t="s">
        <v>280</v>
      </c>
      <c r="C44" s="9" t="s">
        <v>107</v>
      </c>
    </row>
    <row r="45" spans="1:3" x14ac:dyDescent="0.2">
      <c r="A45" s="198" t="s">
        <v>208</v>
      </c>
      <c r="B45" s="418" t="str">
        <f>最終需要_まとめ!A46</f>
        <v>2015年西宮市産業連関表</v>
      </c>
      <c r="C45" s="463">
        <v>45158</v>
      </c>
    </row>
    <row r="46" spans="1:3" x14ac:dyDescent="0.2">
      <c r="A46" s="27" t="s">
        <v>190</v>
      </c>
      <c r="B46" s="237" t="str">
        <f>B45</f>
        <v>2015年西宮市産業連関表</v>
      </c>
      <c r="C46" s="24"/>
    </row>
    <row r="47" spans="1:3" x14ac:dyDescent="0.2">
      <c r="A47" s="28" t="s">
        <v>110</v>
      </c>
      <c r="B47" s="419" t="str">
        <f>B45</f>
        <v>2015年西宮市産業連関表</v>
      </c>
      <c r="C47" s="21"/>
    </row>
    <row r="48" spans="1:3" x14ac:dyDescent="0.2">
      <c r="A48" t="s">
        <v>339</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324</v>
      </c>
      <c r="R4" s="33"/>
    </row>
    <row r="5" spans="1:18" x14ac:dyDescent="0.2">
      <c r="A5" s="25"/>
      <c r="B5" s="35" t="s">
        <v>325</v>
      </c>
      <c r="R5" s="33"/>
    </row>
    <row r="6" spans="1:18" x14ac:dyDescent="0.2">
      <c r="A6" s="25"/>
      <c r="B6" s="35" t="s">
        <v>326</v>
      </c>
      <c r="R6" s="33"/>
    </row>
    <row r="7" spans="1:18" x14ac:dyDescent="0.2">
      <c r="A7" s="25"/>
      <c r="B7" s="35" t="s">
        <v>327</v>
      </c>
      <c r="R7" s="33"/>
    </row>
    <row r="8" spans="1:18" x14ac:dyDescent="0.2">
      <c r="A8" s="25"/>
      <c r="B8" s="35" t="s">
        <v>328</v>
      </c>
      <c r="R8" s="33"/>
    </row>
    <row r="9" spans="1:18" x14ac:dyDescent="0.2">
      <c r="A9" s="25"/>
      <c r="B9" s="35" t="s">
        <v>329</v>
      </c>
      <c r="R9" s="33"/>
    </row>
    <row r="10" spans="1:18" x14ac:dyDescent="0.2">
      <c r="A10" s="25"/>
      <c r="B10" s="35" t="s">
        <v>330</v>
      </c>
      <c r="R10" s="33"/>
    </row>
    <row r="11" spans="1:18" x14ac:dyDescent="0.2">
      <c r="A11" s="25"/>
      <c r="B11" s="35" t="s">
        <v>331</v>
      </c>
      <c r="R11" s="33"/>
    </row>
    <row r="12" spans="1:18" ht="14" x14ac:dyDescent="0.3">
      <c r="A12" s="25"/>
      <c r="B12" s="32"/>
      <c r="R12" s="33"/>
    </row>
    <row r="13" spans="1:18" x14ac:dyDescent="0.2">
      <c r="A13" s="34" t="s">
        <v>113</v>
      </c>
      <c r="R13" s="33"/>
    </row>
    <row r="14" spans="1:18" x14ac:dyDescent="0.2">
      <c r="A14" s="25"/>
      <c r="B14" s="36" t="s">
        <v>362</v>
      </c>
      <c r="R14" s="33"/>
    </row>
    <row r="15" spans="1:18" x14ac:dyDescent="0.2">
      <c r="A15" s="25"/>
      <c r="B15" s="36" t="s">
        <v>364</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332</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363</v>
      </c>
      <c r="R25" s="33"/>
    </row>
    <row r="26" spans="1:18" x14ac:dyDescent="0.2">
      <c r="A26" s="25"/>
      <c r="B26" s="39" t="s">
        <v>333</v>
      </c>
      <c r="R26" s="33"/>
    </row>
    <row r="27" spans="1:18" x14ac:dyDescent="0.2">
      <c r="A27" s="25"/>
      <c r="B27" s="39" t="s">
        <v>116</v>
      </c>
      <c r="R27" s="33"/>
    </row>
    <row r="28" spans="1:18" x14ac:dyDescent="0.2">
      <c r="A28" s="25"/>
      <c r="B28" s="36" t="s">
        <v>334</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335</v>
      </c>
      <c r="R33" s="33"/>
    </row>
    <row r="34" spans="1:18" x14ac:dyDescent="0.2">
      <c r="A34" s="25"/>
      <c r="B34" s="36" t="s">
        <v>336</v>
      </c>
      <c r="R34" s="33"/>
    </row>
    <row r="35" spans="1:18" x14ac:dyDescent="0.2">
      <c r="A35" s="25"/>
      <c r="B35" s="36" t="s">
        <v>337</v>
      </c>
      <c r="R35" s="33"/>
    </row>
    <row r="36" spans="1:18" x14ac:dyDescent="0.2">
      <c r="A36" s="25"/>
      <c r="B36" s="39" t="s">
        <v>118</v>
      </c>
      <c r="R36" s="33"/>
    </row>
    <row r="37" spans="1:18" x14ac:dyDescent="0.2">
      <c r="A37" s="25"/>
      <c r="B37" s="36" t="s">
        <v>338</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O30" sqref="O30"/>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359</v>
      </c>
    </row>
    <row r="2" spans="1:12" x14ac:dyDescent="0.2">
      <c r="A2" s="43" t="s">
        <v>358</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264</v>
      </c>
      <c r="B6" s="10" t="s">
        <v>265</v>
      </c>
      <c r="C6" s="132">
        <v>100</v>
      </c>
      <c r="D6" s="127">
        <f>'1'!S44</f>
        <v>119.04237647905987</v>
      </c>
      <c r="E6" s="168">
        <f>'1'!U44</f>
        <v>57.13407506636328</v>
      </c>
      <c r="F6" s="119">
        <f>'1'!W44</f>
        <v>98</v>
      </c>
      <c r="G6" s="171">
        <f>'1'!Y44</f>
        <v>86</v>
      </c>
      <c r="H6" s="53">
        <v>1</v>
      </c>
      <c r="I6" s="56"/>
      <c r="J6" s="104" t="s">
        <v>102</v>
      </c>
      <c r="K6" s="185">
        <v>0.75600000000000001</v>
      </c>
      <c r="L6" s="186">
        <v>0.73199999999999998</v>
      </c>
    </row>
    <row r="7" spans="1:12" x14ac:dyDescent="0.2">
      <c r="A7" s="159" t="s">
        <v>220</v>
      </c>
      <c r="B7" s="3" t="s">
        <v>266</v>
      </c>
      <c r="C7" s="133">
        <v>100</v>
      </c>
      <c r="D7" s="128">
        <f>'2'!S44</f>
        <v>119.75094250051275</v>
      </c>
      <c r="E7" s="169">
        <f>'2'!U44</f>
        <v>79.583066164657751</v>
      </c>
      <c r="F7" s="120">
        <f>'2'!W44</f>
        <v>4</v>
      </c>
      <c r="G7" s="172">
        <f>'2'!Y44</f>
        <v>4</v>
      </c>
      <c r="H7" s="156">
        <v>2</v>
      </c>
      <c r="I7" s="56"/>
      <c r="J7" s="103" t="s">
        <v>135</v>
      </c>
      <c r="K7" s="187">
        <v>0.74099999999999999</v>
      </c>
      <c r="L7" s="188">
        <v>0.71099999999999997</v>
      </c>
    </row>
    <row r="8" spans="1:12" x14ac:dyDescent="0.2">
      <c r="A8" s="159" t="s">
        <v>221</v>
      </c>
      <c r="B8" s="3" t="s">
        <v>267</v>
      </c>
      <c r="C8" s="133">
        <v>100</v>
      </c>
      <c r="D8" s="128">
        <f>'3'!S44</f>
        <v>119.33207937991833</v>
      </c>
      <c r="E8" s="169">
        <f>'3'!U44</f>
        <v>63.780099329402738</v>
      </c>
      <c r="F8" s="120">
        <f>'3'!W44</f>
        <v>1</v>
      </c>
      <c r="G8" s="172">
        <f>'3'!Y44</f>
        <v>1</v>
      </c>
      <c r="H8" s="156">
        <v>3</v>
      </c>
      <c r="I8" s="56"/>
      <c r="J8" s="103" t="s">
        <v>136</v>
      </c>
      <c r="K8" s="187">
        <v>0.90500000000000003</v>
      </c>
      <c r="L8" s="188">
        <v>0.73599999999999999</v>
      </c>
    </row>
    <row r="9" spans="1:12" x14ac:dyDescent="0.2">
      <c r="A9" s="159" t="s">
        <v>222</v>
      </c>
      <c r="B9" s="3" t="s">
        <v>27</v>
      </c>
      <c r="C9" s="133">
        <v>100</v>
      </c>
      <c r="D9" s="128">
        <f>'4'!S44</f>
        <v>127.87386462333127</v>
      </c>
      <c r="E9" s="169">
        <f>'4'!U44</f>
        <v>74.283242108221032</v>
      </c>
      <c r="F9" s="120">
        <f>'4'!W44</f>
        <v>1</v>
      </c>
      <c r="G9" s="172">
        <f>'4'!Y44</f>
        <v>1</v>
      </c>
      <c r="H9" s="156">
        <v>4</v>
      </c>
      <c r="I9" s="56"/>
      <c r="J9" s="103" t="s">
        <v>137</v>
      </c>
      <c r="K9" s="187">
        <v>0.871</v>
      </c>
      <c r="L9" s="188">
        <v>0.74299999999999999</v>
      </c>
    </row>
    <row r="10" spans="1:12" x14ac:dyDescent="0.2">
      <c r="A10" s="2" t="s">
        <v>223</v>
      </c>
      <c r="B10" s="10" t="s">
        <v>191</v>
      </c>
      <c r="C10" s="132">
        <v>100</v>
      </c>
      <c r="D10" s="127">
        <f>'5'!S44</f>
        <v>122.68293027897488</v>
      </c>
      <c r="E10" s="168">
        <f>'5'!U44</f>
        <v>44.544944697375875</v>
      </c>
      <c r="F10" s="119">
        <f>'5'!W44</f>
        <v>3</v>
      </c>
      <c r="G10" s="171">
        <f>'5'!Y44</f>
        <v>3</v>
      </c>
      <c r="H10" s="53">
        <v>5</v>
      </c>
      <c r="I10" s="56"/>
      <c r="J10" s="103" t="s">
        <v>138</v>
      </c>
      <c r="K10" s="187">
        <v>0.82499999999999996</v>
      </c>
      <c r="L10" s="188">
        <v>0.73499999999999999</v>
      </c>
    </row>
    <row r="11" spans="1:12" x14ac:dyDescent="0.2">
      <c r="A11" s="159" t="s">
        <v>224</v>
      </c>
      <c r="B11" s="3" t="s">
        <v>28</v>
      </c>
      <c r="C11" s="133">
        <v>100</v>
      </c>
      <c r="D11" s="128">
        <f>'6'!S44</f>
        <v>121.61970133198659</v>
      </c>
      <c r="E11" s="169">
        <f>'6'!U44</f>
        <v>52.810560383118457</v>
      </c>
      <c r="F11" s="120">
        <f>'6'!W44</f>
        <v>15</v>
      </c>
      <c r="G11" s="172">
        <f>'6'!Y44</f>
        <v>12</v>
      </c>
      <c r="H11" s="156">
        <v>6</v>
      </c>
      <c r="I11" s="56"/>
      <c r="J11" s="103" t="s">
        <v>139</v>
      </c>
      <c r="K11" s="187">
        <v>0.86899999999999999</v>
      </c>
      <c r="L11" s="188">
        <v>0.76500000000000001</v>
      </c>
    </row>
    <row r="12" spans="1:12" x14ac:dyDescent="0.2">
      <c r="A12" s="159" t="s">
        <v>225</v>
      </c>
      <c r="B12" s="3" t="s">
        <v>268</v>
      </c>
      <c r="C12" s="133">
        <v>100</v>
      </c>
      <c r="D12" s="128">
        <f>'7'!S44</f>
        <v>122.33366691457694</v>
      </c>
      <c r="E12" s="169">
        <f>'7'!U44</f>
        <v>45.773478883292597</v>
      </c>
      <c r="F12" s="120">
        <f>'7'!W44</f>
        <v>8</v>
      </c>
      <c r="G12" s="172">
        <f>'7'!Y44</f>
        <v>8</v>
      </c>
      <c r="H12" s="156">
        <v>7</v>
      </c>
      <c r="I12" s="56"/>
      <c r="J12" s="103" t="s">
        <v>140</v>
      </c>
      <c r="K12" s="187">
        <v>0.80400000000000005</v>
      </c>
      <c r="L12" s="188">
        <v>0.749</v>
      </c>
    </row>
    <row r="13" spans="1:12" x14ac:dyDescent="0.2">
      <c r="A13" s="159" t="s">
        <v>226</v>
      </c>
      <c r="B13" s="3" t="s">
        <v>29</v>
      </c>
      <c r="C13" s="133">
        <v>100</v>
      </c>
      <c r="D13" s="128">
        <f>'8'!S44</f>
        <v>114.24169212805225</v>
      </c>
      <c r="E13" s="169">
        <f>'8'!U44</f>
        <v>39.471931045414273</v>
      </c>
      <c r="F13" s="120">
        <f>'8'!W44</f>
        <v>5</v>
      </c>
      <c r="G13" s="172">
        <f>'8'!Y44</f>
        <v>4</v>
      </c>
      <c r="H13" s="156">
        <v>8</v>
      </c>
      <c r="I13" s="56"/>
      <c r="J13" s="103" t="s">
        <v>196</v>
      </c>
      <c r="K13" s="161">
        <v>0.78600000000000003</v>
      </c>
      <c r="L13" s="189">
        <v>0.73599999999999999</v>
      </c>
    </row>
    <row r="14" spans="1:12" x14ac:dyDescent="0.2">
      <c r="A14" s="159" t="s">
        <v>227</v>
      </c>
      <c r="B14" s="3" t="s">
        <v>30</v>
      </c>
      <c r="C14" s="133">
        <v>100</v>
      </c>
      <c r="D14" s="128">
        <f>'9'!S44</f>
        <v>115.18170036869681</v>
      </c>
      <c r="E14" s="169">
        <f>'9'!U44</f>
        <v>37.917104932187506</v>
      </c>
      <c r="F14" s="120">
        <f>'9'!W44</f>
        <v>3</v>
      </c>
      <c r="G14" s="172">
        <f>'9'!Y44</f>
        <v>2</v>
      </c>
      <c r="H14" s="156">
        <v>9</v>
      </c>
      <c r="I14" s="56"/>
      <c r="J14" s="103" t="s">
        <v>197</v>
      </c>
      <c r="K14" s="161">
        <v>0.69399999999999995</v>
      </c>
      <c r="L14" s="189">
        <v>0.751</v>
      </c>
    </row>
    <row r="15" spans="1:12" x14ac:dyDescent="0.2">
      <c r="A15" s="159" t="s">
        <v>2</v>
      </c>
      <c r="B15" s="3" t="s">
        <v>365</v>
      </c>
      <c r="C15" s="133">
        <v>100</v>
      </c>
      <c r="D15" s="128">
        <f>'10'!S44</f>
        <v>118.9057012667441</v>
      </c>
      <c r="E15" s="169">
        <f>'10'!U44</f>
        <v>46.218556674716496</v>
      </c>
      <c r="F15" s="120">
        <f>'10'!W44</f>
        <v>7</v>
      </c>
      <c r="G15" s="172">
        <f>'10'!Y44</f>
        <v>6</v>
      </c>
      <c r="H15" s="156">
        <v>10</v>
      </c>
      <c r="I15" s="56"/>
      <c r="J15" s="103" t="s">
        <v>198</v>
      </c>
      <c r="K15" s="161">
        <v>0.66300000000000003</v>
      </c>
      <c r="L15" s="189">
        <v>0.73499999999999999</v>
      </c>
    </row>
    <row r="16" spans="1:12" x14ac:dyDescent="0.2">
      <c r="A16" s="159" t="s">
        <v>3</v>
      </c>
      <c r="B16" s="3" t="s">
        <v>31</v>
      </c>
      <c r="C16" s="133">
        <v>100</v>
      </c>
      <c r="D16" s="128">
        <f>'11'!S44</f>
        <v>123.92340130226169</v>
      </c>
      <c r="E16" s="169">
        <f>'11'!U44</f>
        <v>61.260738535531019</v>
      </c>
      <c r="F16" s="120">
        <f>'11'!W44</f>
        <v>5</v>
      </c>
      <c r="G16" s="172">
        <f>'11'!Y44</f>
        <v>3</v>
      </c>
      <c r="H16" s="156">
        <v>11</v>
      </c>
      <c r="I16" s="56"/>
      <c r="J16" s="103" t="s">
        <v>199</v>
      </c>
      <c r="K16" s="161">
        <v>0.66</v>
      </c>
      <c r="L16" s="189">
        <v>0.72199999999999998</v>
      </c>
    </row>
    <row r="17" spans="1:12" x14ac:dyDescent="0.2">
      <c r="A17" s="159" t="s">
        <v>4</v>
      </c>
      <c r="B17" s="3" t="s">
        <v>32</v>
      </c>
      <c r="C17" s="133">
        <v>100</v>
      </c>
      <c r="D17" s="128">
        <f>'12'!S44</f>
        <v>125.25783611474401</v>
      </c>
      <c r="E17" s="169">
        <f>'12'!U44</f>
        <v>34.065904964148729</v>
      </c>
      <c r="F17" s="120">
        <f>'12'!W44</f>
        <v>1</v>
      </c>
      <c r="G17" s="172">
        <f>'12'!Y44</f>
        <v>1</v>
      </c>
      <c r="H17" s="156">
        <v>12</v>
      </c>
      <c r="I17" s="56"/>
      <c r="J17" s="103" t="s">
        <v>200</v>
      </c>
      <c r="K17" s="161">
        <v>0.69299999999999995</v>
      </c>
      <c r="L17" s="189">
        <v>0.73899999999999999</v>
      </c>
    </row>
    <row r="18" spans="1:12" x14ac:dyDescent="0.2">
      <c r="A18" s="159" t="s">
        <v>5</v>
      </c>
      <c r="B18" s="3" t="s">
        <v>33</v>
      </c>
      <c r="C18" s="133">
        <v>100</v>
      </c>
      <c r="D18" s="128">
        <f>'13'!S44</f>
        <v>116.83215120411005</v>
      </c>
      <c r="E18" s="169">
        <f>'13'!U44</f>
        <v>32.401485532348509</v>
      </c>
      <c r="F18" s="120">
        <f>'13'!W44</f>
        <v>3</v>
      </c>
      <c r="G18" s="172">
        <f>'13'!Y44</f>
        <v>3</v>
      </c>
      <c r="H18" s="156">
        <v>13</v>
      </c>
      <c r="I18" s="56"/>
      <c r="J18" s="103" t="s">
        <v>216</v>
      </c>
      <c r="K18" s="161">
        <v>0.75800000000000001</v>
      </c>
      <c r="L18" s="189">
        <v>0.74199999999999999</v>
      </c>
    </row>
    <row r="19" spans="1:12" x14ac:dyDescent="0.2">
      <c r="A19" s="159" t="s">
        <v>6</v>
      </c>
      <c r="B19" s="3" t="s">
        <v>34</v>
      </c>
      <c r="C19" s="133">
        <v>100</v>
      </c>
      <c r="D19" s="128">
        <f>'14'!S44</f>
        <v>128.41794898207809</v>
      </c>
      <c r="E19" s="169">
        <f>'14'!U44</f>
        <v>58.482970226989821</v>
      </c>
      <c r="F19" s="120">
        <f>'14'!W44</f>
        <v>13</v>
      </c>
      <c r="G19" s="172">
        <f>'14'!Y44</f>
        <v>9</v>
      </c>
      <c r="H19" s="156">
        <v>14</v>
      </c>
      <c r="I19" s="56"/>
      <c r="J19" s="103" t="s">
        <v>217</v>
      </c>
      <c r="K19" s="161">
        <v>0.752</v>
      </c>
      <c r="L19" s="189">
        <v>0.72199999999999998</v>
      </c>
    </row>
    <row r="20" spans="1:12" x14ac:dyDescent="0.2">
      <c r="A20" s="159" t="s">
        <v>7</v>
      </c>
      <c r="B20" s="3" t="s">
        <v>269</v>
      </c>
      <c r="C20" s="133">
        <v>100</v>
      </c>
      <c r="D20" s="128">
        <f>'15'!S44</f>
        <v>121.95334282900915</v>
      </c>
      <c r="E20" s="169">
        <f>'15'!U44</f>
        <v>53.944519196431095</v>
      </c>
      <c r="F20" s="120">
        <f>'15'!W44</f>
        <v>3</v>
      </c>
      <c r="G20" s="172">
        <f>'15'!Y44</f>
        <v>2</v>
      </c>
      <c r="H20" s="156">
        <v>15</v>
      </c>
      <c r="I20" s="56"/>
      <c r="J20" s="103" t="s">
        <v>218</v>
      </c>
      <c r="K20" s="161">
        <v>0.71899999999999997</v>
      </c>
      <c r="L20" s="189">
        <v>0.74399999999999999</v>
      </c>
    </row>
    <row r="21" spans="1:12" x14ac:dyDescent="0.2">
      <c r="A21" s="159" t="s">
        <v>8</v>
      </c>
      <c r="B21" s="3" t="s">
        <v>270</v>
      </c>
      <c r="C21" s="133">
        <v>100</v>
      </c>
      <c r="D21" s="128">
        <f>'16'!S44</f>
        <v>120.85519648289292</v>
      </c>
      <c r="E21" s="169">
        <f>'16'!U44</f>
        <v>56.489412824169143</v>
      </c>
      <c r="F21" s="120">
        <f>'16'!W44</f>
        <v>10</v>
      </c>
      <c r="G21" s="172">
        <f>'16'!Y44</f>
        <v>8</v>
      </c>
      <c r="H21" s="156">
        <v>16</v>
      </c>
      <c r="I21" s="56"/>
      <c r="J21" s="103" t="s">
        <v>219</v>
      </c>
      <c r="K21" s="161">
        <v>0.82599999999999996</v>
      </c>
      <c r="L21" s="189">
        <v>0.75</v>
      </c>
    </row>
    <row r="22" spans="1:12" x14ac:dyDescent="0.2">
      <c r="A22" s="159" t="s">
        <v>9</v>
      </c>
      <c r="B22" s="3" t="s">
        <v>271</v>
      </c>
      <c r="C22" s="133">
        <v>100</v>
      </c>
      <c r="D22" s="128">
        <f>'17'!S44</f>
        <v>122.67322572272948</v>
      </c>
      <c r="E22" s="169">
        <f>'17'!U44</f>
        <v>52.934132529033818</v>
      </c>
      <c r="F22" s="120">
        <f>'17'!W44</f>
        <v>11</v>
      </c>
      <c r="G22" s="172">
        <f>'17'!Y44</f>
        <v>10</v>
      </c>
      <c r="H22" s="156">
        <v>17</v>
      </c>
      <c r="I22" s="56"/>
      <c r="J22" s="103" t="s">
        <v>253</v>
      </c>
      <c r="K22" s="161">
        <v>0.84399999999999997</v>
      </c>
      <c r="L22" s="189">
        <v>0.76200000000000001</v>
      </c>
    </row>
    <row r="23" spans="1:12" x14ac:dyDescent="0.2">
      <c r="A23" s="159" t="s">
        <v>10</v>
      </c>
      <c r="B23" s="3" t="s">
        <v>272</v>
      </c>
      <c r="C23" s="133">
        <v>100</v>
      </c>
      <c r="D23" s="128">
        <f>'18'!S44</f>
        <v>118.7496907060999</v>
      </c>
      <c r="E23" s="169">
        <f>'18'!U44</f>
        <v>46.937296081716966</v>
      </c>
      <c r="F23" s="120">
        <f>'18'!W44</f>
        <v>6</v>
      </c>
      <c r="G23" s="172">
        <f>'18'!Y44</f>
        <v>5</v>
      </c>
      <c r="H23" s="156">
        <v>18</v>
      </c>
      <c r="I23" s="56"/>
      <c r="J23" s="190" t="s">
        <v>263</v>
      </c>
      <c r="K23" s="394">
        <v>0.94499999999999995</v>
      </c>
      <c r="L23" s="395">
        <v>0.77200000000000002</v>
      </c>
    </row>
    <row r="24" spans="1:12" x14ac:dyDescent="0.2">
      <c r="A24" s="159" t="s">
        <v>11</v>
      </c>
      <c r="B24" s="3" t="s">
        <v>35</v>
      </c>
      <c r="C24" s="133">
        <v>100</v>
      </c>
      <c r="D24" s="128">
        <f>'19'!S44</f>
        <v>122.73374964436869</v>
      </c>
      <c r="E24" s="169">
        <f>'19'!U44</f>
        <v>46.956616852707263</v>
      </c>
      <c r="F24" s="120">
        <f>'19'!W44</f>
        <v>3</v>
      </c>
      <c r="G24" s="172">
        <f>'19'!Y44</f>
        <v>2</v>
      </c>
      <c r="H24" s="156">
        <v>19</v>
      </c>
      <c r="I24" s="56"/>
      <c r="J24" s="103" t="s">
        <v>340</v>
      </c>
      <c r="K24" s="161">
        <v>0.80800000000000005</v>
      </c>
      <c r="L24" s="189">
        <v>0.74199999999999999</v>
      </c>
    </row>
    <row r="25" spans="1:12" x14ac:dyDescent="0.2">
      <c r="A25" s="159" t="s">
        <v>12</v>
      </c>
      <c r="B25" s="3" t="s">
        <v>367</v>
      </c>
      <c r="C25" s="133">
        <v>100</v>
      </c>
      <c r="D25" s="128">
        <f>'20'!S44</f>
        <v>119.46128715149581</v>
      </c>
      <c r="E25" s="169">
        <f>'20'!U44</f>
        <v>44.10651241312889</v>
      </c>
      <c r="F25" s="120">
        <f>'20'!W44</f>
        <v>2</v>
      </c>
      <c r="G25" s="172">
        <f>'20'!Y44</f>
        <v>3</v>
      </c>
      <c r="H25" s="156">
        <v>20</v>
      </c>
      <c r="I25" s="56"/>
      <c r="J25" s="103" t="s">
        <v>369</v>
      </c>
      <c r="K25" s="161">
        <v>0.82699999999999996</v>
      </c>
      <c r="L25" s="189">
        <v>0.69599999999999995</v>
      </c>
    </row>
    <row r="26" spans="1:12" x14ac:dyDescent="0.2">
      <c r="A26" s="159" t="s">
        <v>13</v>
      </c>
      <c r="B26" s="3" t="s">
        <v>192</v>
      </c>
      <c r="C26" s="133">
        <v>100</v>
      </c>
      <c r="D26" s="128">
        <f>'21'!S44</f>
        <v>120.51155155238723</v>
      </c>
      <c r="E26" s="169">
        <f>'21'!U44</f>
        <v>31.590421864699653</v>
      </c>
      <c r="F26" s="120">
        <f>'21'!W44</f>
        <v>2</v>
      </c>
      <c r="G26" s="172">
        <f>'21'!Y44</f>
        <v>2</v>
      </c>
      <c r="H26" s="156">
        <v>21</v>
      </c>
      <c r="I26" s="56"/>
      <c r="J26" s="200" t="s">
        <v>370</v>
      </c>
      <c r="K26" s="161">
        <v>0.78</v>
      </c>
      <c r="L26" s="189">
        <v>0.71399999999999997</v>
      </c>
    </row>
    <row r="27" spans="1:12" x14ac:dyDescent="0.2">
      <c r="A27" s="11" t="s">
        <v>14</v>
      </c>
      <c r="B27" s="12" t="s">
        <v>50</v>
      </c>
      <c r="C27" s="134">
        <v>100</v>
      </c>
      <c r="D27" s="129">
        <f>'22'!S44</f>
        <v>126.1949080299181</v>
      </c>
      <c r="E27" s="170">
        <f>'22'!U44</f>
        <v>64.258694929153862</v>
      </c>
      <c r="F27" s="121">
        <f>'22'!W44</f>
        <v>10</v>
      </c>
      <c r="G27" s="173">
        <f>'22'!Y44</f>
        <v>8</v>
      </c>
      <c r="H27" s="157">
        <v>22</v>
      </c>
      <c r="I27" s="56"/>
      <c r="J27" s="199" t="s">
        <v>371</v>
      </c>
      <c r="K27" s="396">
        <v>0.82799999999999996</v>
      </c>
      <c r="L27" s="397">
        <v>0.68200000000000005</v>
      </c>
    </row>
    <row r="28" spans="1:12" x14ac:dyDescent="0.2">
      <c r="A28" s="159" t="s">
        <v>15</v>
      </c>
      <c r="B28" s="3" t="s">
        <v>36</v>
      </c>
      <c r="C28" s="133">
        <v>100</v>
      </c>
      <c r="D28" s="128">
        <f>'23'!S44</f>
        <v>130.1789315393257</v>
      </c>
      <c r="E28" s="169">
        <f>'23'!U44</f>
        <v>63.429474637276698</v>
      </c>
      <c r="F28" s="120">
        <f>'23'!W44</f>
        <v>11</v>
      </c>
      <c r="G28" s="172">
        <f>'23'!Y44</f>
        <v>9</v>
      </c>
      <c r="H28" s="156">
        <v>23</v>
      </c>
      <c r="I28" s="56"/>
      <c r="J28" s="114" t="s">
        <v>550</v>
      </c>
      <c r="K28" s="422">
        <v>0.67200000000000004</v>
      </c>
      <c r="L28" s="423">
        <v>0.67900000000000005</v>
      </c>
    </row>
    <row r="29" spans="1:12" x14ac:dyDescent="0.2">
      <c r="A29" s="159" t="s">
        <v>16</v>
      </c>
      <c r="B29" s="3" t="s">
        <v>193</v>
      </c>
      <c r="C29" s="133">
        <v>100</v>
      </c>
      <c r="D29" s="128">
        <f>'24'!S44</f>
        <v>120.39046156072737</v>
      </c>
      <c r="E29" s="169">
        <f>'24'!U44</f>
        <v>47.169405172449892</v>
      </c>
      <c r="F29" s="120">
        <f>'24'!W44</f>
        <v>3</v>
      </c>
      <c r="G29" s="172">
        <f>'24'!Y44</f>
        <v>2</v>
      </c>
      <c r="H29" s="156">
        <v>24</v>
      </c>
      <c r="I29" s="56"/>
      <c r="J29" s="200" t="s">
        <v>551</v>
      </c>
      <c r="K29" s="416">
        <v>0.59799999999999998</v>
      </c>
      <c r="L29" s="417">
        <v>0.61099999999999999</v>
      </c>
    </row>
    <row r="30" spans="1:12" x14ac:dyDescent="0.2">
      <c r="A30" s="159" t="s">
        <v>17</v>
      </c>
      <c r="B30" s="3" t="s">
        <v>273</v>
      </c>
      <c r="C30" s="133">
        <v>100</v>
      </c>
      <c r="D30" s="128">
        <f>'25'!S44</f>
        <v>136.36196646314144</v>
      </c>
      <c r="E30" s="169">
        <f>'25'!U44</f>
        <v>68.854469343707549</v>
      </c>
      <c r="F30" s="120">
        <f>'25'!W44</f>
        <v>3</v>
      </c>
      <c r="G30" s="172">
        <f>'25'!Y44</f>
        <v>3</v>
      </c>
      <c r="H30" s="156">
        <v>25</v>
      </c>
      <c r="I30" s="56"/>
      <c r="J30" s="200" t="s">
        <v>552</v>
      </c>
      <c r="K30" s="416">
        <v>0.71299999999999997</v>
      </c>
      <c r="L30" s="417">
        <v>0.622</v>
      </c>
    </row>
    <row r="31" spans="1:12" x14ac:dyDescent="0.2">
      <c r="A31" s="159" t="s">
        <v>18</v>
      </c>
      <c r="B31" s="3" t="s">
        <v>274</v>
      </c>
      <c r="C31" s="133">
        <v>100</v>
      </c>
      <c r="D31" s="128">
        <f>'26'!S44</f>
        <v>133.24841390398825</v>
      </c>
      <c r="E31" s="169">
        <f>'26'!U44</f>
        <v>86.513532330382091</v>
      </c>
      <c r="F31" s="120">
        <f>'26'!W44</f>
        <v>10</v>
      </c>
      <c r="G31" s="172">
        <f>'26'!Y44</f>
        <v>7</v>
      </c>
      <c r="H31" s="156">
        <v>26</v>
      </c>
      <c r="I31" s="56"/>
      <c r="J31" s="115" t="s">
        <v>553</v>
      </c>
      <c r="K31" s="424">
        <v>0.64</v>
      </c>
      <c r="L31" s="425">
        <v>0.64900000000000002</v>
      </c>
    </row>
    <row r="32" spans="1:12" x14ac:dyDescent="0.2">
      <c r="A32" s="159" t="s">
        <v>19</v>
      </c>
      <c r="B32" s="3" t="s">
        <v>275</v>
      </c>
      <c r="C32" s="133">
        <v>100</v>
      </c>
      <c r="D32" s="128">
        <f>'27'!S44</f>
        <v>131.28162942440022</v>
      </c>
      <c r="E32" s="169">
        <f>'27'!U44</f>
        <v>90.84113423335819</v>
      </c>
      <c r="F32" s="120">
        <f>'27'!W44</f>
        <v>14</v>
      </c>
      <c r="G32" s="172">
        <f>'27'!Y44</f>
        <v>10</v>
      </c>
      <c r="H32" s="156">
        <v>27</v>
      </c>
      <c r="I32" s="56"/>
      <c r="J32" s="191" t="s">
        <v>141</v>
      </c>
      <c r="K32" s="191"/>
      <c r="L32" s="47" t="s">
        <v>120</v>
      </c>
    </row>
    <row r="33" spans="1:12" x14ac:dyDescent="0.2">
      <c r="A33" s="159" t="s">
        <v>20</v>
      </c>
      <c r="B33" s="3" t="s">
        <v>37</v>
      </c>
      <c r="C33" s="133">
        <v>100</v>
      </c>
      <c r="D33" s="128">
        <f>'28'!S44</f>
        <v>130.09699858507142</v>
      </c>
      <c r="E33" s="169">
        <f>'28'!U44</f>
        <v>83.888799902310708</v>
      </c>
      <c r="F33" s="120">
        <f>'28'!W44</f>
        <v>7</v>
      </c>
      <c r="G33" s="172">
        <f>'28'!Y44</f>
        <v>6</v>
      </c>
      <c r="H33" s="156">
        <v>28</v>
      </c>
      <c r="I33" s="56"/>
      <c r="J33" s="57" t="s">
        <v>142</v>
      </c>
      <c r="K33" s="58">
        <f>AVERAGE(K29:K31)</f>
        <v>0.65033333333333332</v>
      </c>
      <c r="L33" s="58">
        <f>AVERAGE(L29:L31)</f>
        <v>0.62733333333333341</v>
      </c>
    </row>
    <row r="34" spans="1:12" x14ac:dyDescent="0.2">
      <c r="A34" s="159" t="s">
        <v>21</v>
      </c>
      <c r="B34" s="3" t="s">
        <v>38</v>
      </c>
      <c r="C34" s="133">
        <v>100</v>
      </c>
      <c r="D34" s="128">
        <f>'29'!S44</f>
        <v>111.90896032017903</v>
      </c>
      <c r="E34" s="169">
        <f>'29'!U44</f>
        <v>92.494231957570179</v>
      </c>
      <c r="F34" s="120">
        <f>'29'!W44</f>
        <v>2</v>
      </c>
      <c r="G34" s="172">
        <f>'29'!Y44</f>
        <v>1</v>
      </c>
      <c r="H34" s="156">
        <v>29</v>
      </c>
      <c r="I34" s="56"/>
    </row>
    <row r="35" spans="1:12" x14ac:dyDescent="0.2">
      <c r="A35" s="159" t="s">
        <v>22</v>
      </c>
      <c r="B35" s="3" t="s">
        <v>378</v>
      </c>
      <c r="C35" s="133">
        <v>100</v>
      </c>
      <c r="D35" s="128">
        <f>'30'!S44</f>
        <v>130.58003817554874</v>
      </c>
      <c r="E35" s="169">
        <f>'30'!U44</f>
        <v>89.229753541350973</v>
      </c>
      <c r="F35" s="120">
        <f>'30'!W44</f>
        <v>8</v>
      </c>
      <c r="G35" s="172">
        <f>'30'!Y44</f>
        <v>7</v>
      </c>
      <c r="H35" s="156">
        <v>30</v>
      </c>
      <c r="I35" s="56"/>
    </row>
    <row r="36" spans="1:12" x14ac:dyDescent="0.2">
      <c r="A36" s="159" t="s">
        <v>23</v>
      </c>
      <c r="B36" s="3" t="s">
        <v>194</v>
      </c>
      <c r="C36" s="133">
        <v>100</v>
      </c>
      <c r="D36" s="128">
        <f>'31'!S44</f>
        <v>129.60220524251375</v>
      </c>
      <c r="E36" s="169">
        <f>'31'!U44</f>
        <v>68.551735433185456</v>
      </c>
      <c r="F36" s="120">
        <f>'31'!W44</f>
        <v>5</v>
      </c>
      <c r="G36" s="172">
        <f>'31'!Y44</f>
        <v>6</v>
      </c>
      <c r="H36" s="156">
        <v>31</v>
      </c>
      <c r="I36" s="56"/>
    </row>
    <row r="37" spans="1:12" x14ac:dyDescent="0.2">
      <c r="A37" s="159" t="s">
        <v>24</v>
      </c>
      <c r="B37" s="3" t="s">
        <v>39</v>
      </c>
      <c r="C37" s="133">
        <v>100</v>
      </c>
      <c r="D37" s="128">
        <f>'32'!S44</f>
        <v>129.59382725068289</v>
      </c>
      <c r="E37" s="169">
        <f>'32'!U44</f>
        <v>89.403733551160244</v>
      </c>
      <c r="F37" s="120">
        <f>'32'!W44</f>
        <v>7</v>
      </c>
      <c r="G37" s="172">
        <f>'32'!Y44</f>
        <v>9</v>
      </c>
      <c r="H37" s="156">
        <v>32</v>
      </c>
      <c r="I37" s="56"/>
    </row>
    <row r="38" spans="1:12" x14ac:dyDescent="0.2">
      <c r="A38" s="159" t="s">
        <v>25</v>
      </c>
      <c r="B38" s="3" t="s">
        <v>40</v>
      </c>
      <c r="C38" s="133">
        <v>100</v>
      </c>
      <c r="D38" s="128">
        <f>'33'!S44</f>
        <v>134.0633537585764</v>
      </c>
      <c r="E38" s="169">
        <f>'33'!U44</f>
        <v>96.499061300796001</v>
      </c>
      <c r="F38" s="120">
        <f>'33'!W44</f>
        <v>11</v>
      </c>
      <c r="G38" s="172">
        <f>'33'!Y44</f>
        <v>6</v>
      </c>
      <c r="H38" s="156">
        <v>33</v>
      </c>
      <c r="I38" s="56"/>
    </row>
    <row r="39" spans="1:12" x14ac:dyDescent="0.2">
      <c r="A39" s="159" t="s">
        <v>26</v>
      </c>
      <c r="B39" s="3" t="s">
        <v>277</v>
      </c>
      <c r="C39" s="133">
        <v>100</v>
      </c>
      <c r="D39" s="128">
        <f>'34'!S44</f>
        <v>134.57568757337884</v>
      </c>
      <c r="E39" s="169">
        <f>'34'!U44</f>
        <v>77.827181299852498</v>
      </c>
      <c r="F39" s="120">
        <f>'34'!W44</f>
        <v>14</v>
      </c>
      <c r="G39" s="172">
        <f>'34'!Y44</f>
        <v>13</v>
      </c>
      <c r="H39" s="156">
        <v>34</v>
      </c>
      <c r="I39" s="56"/>
    </row>
    <row r="40" spans="1:12" x14ac:dyDescent="0.2">
      <c r="A40" s="159" t="s">
        <v>51</v>
      </c>
      <c r="B40" s="3" t="s">
        <v>368</v>
      </c>
      <c r="C40" s="133">
        <v>100</v>
      </c>
      <c r="D40" s="128">
        <f>'35'!S44</f>
        <v>137.8092176579334</v>
      </c>
      <c r="E40" s="169">
        <f>'35'!U44</f>
        <v>80.598647367878641</v>
      </c>
      <c r="F40" s="120">
        <f>'35'!W44</f>
        <v>10</v>
      </c>
      <c r="G40" s="172">
        <f>'35'!Y44</f>
        <v>9</v>
      </c>
      <c r="H40" s="156">
        <v>35</v>
      </c>
      <c r="I40" s="56"/>
    </row>
    <row r="41" spans="1:12" x14ac:dyDescent="0.2">
      <c r="A41" s="159" t="s">
        <v>195</v>
      </c>
      <c r="B41" s="3" t="s">
        <v>41</v>
      </c>
      <c r="C41" s="133">
        <v>100</v>
      </c>
      <c r="D41" s="128">
        <f>'36'!S44</f>
        <v>127.5812962347441</v>
      </c>
      <c r="E41" s="169">
        <f>'36'!U44</f>
        <v>73.644672724657909</v>
      </c>
      <c r="F41" s="120">
        <f>'36'!W44</f>
        <v>18</v>
      </c>
      <c r="G41" s="172">
        <f>'36'!Y44</f>
        <v>13</v>
      </c>
      <c r="H41" s="156">
        <v>36</v>
      </c>
      <c r="I41" s="56"/>
    </row>
    <row r="42" spans="1:12" x14ac:dyDescent="0.2">
      <c r="A42" s="159" t="s">
        <v>201</v>
      </c>
      <c r="B42" s="3" t="s">
        <v>346</v>
      </c>
      <c r="C42" s="133">
        <v>100</v>
      </c>
      <c r="D42" s="128">
        <f>'37'!S44</f>
        <v>132.27205560598716</v>
      </c>
      <c r="E42" s="169">
        <f>'37'!U44</f>
        <v>71.128840563274153</v>
      </c>
      <c r="F42" s="120">
        <f>'37'!W44</f>
        <v>20</v>
      </c>
      <c r="G42" s="172">
        <f>'37'!Y44</f>
        <v>15</v>
      </c>
      <c r="H42" s="156">
        <v>37</v>
      </c>
      <c r="I42" s="56"/>
    </row>
    <row r="43" spans="1:12" x14ac:dyDescent="0.2">
      <c r="A43" s="159" t="s">
        <v>202</v>
      </c>
      <c r="B43" s="3" t="s">
        <v>279</v>
      </c>
      <c r="C43" s="133">
        <v>100</v>
      </c>
      <c r="D43" s="128">
        <f>'38'!S44</f>
        <v>166.07622660789261</v>
      </c>
      <c r="E43" s="169">
        <f>'38'!U44</f>
        <v>45.089562607160488</v>
      </c>
      <c r="F43" s="120">
        <f>'38'!W44</f>
        <v>5</v>
      </c>
      <c r="G43" s="172">
        <f>'38'!Y44</f>
        <v>4</v>
      </c>
      <c r="H43" s="156">
        <v>38</v>
      </c>
      <c r="I43" s="56"/>
    </row>
    <row r="44" spans="1:12" x14ac:dyDescent="0.2">
      <c r="A44" s="159" t="s">
        <v>203</v>
      </c>
      <c r="B44" s="3" t="s">
        <v>280</v>
      </c>
      <c r="C44" s="133">
        <v>100</v>
      </c>
      <c r="D44" s="128">
        <f>'39'!S44</f>
        <v>147.49469627165576</v>
      </c>
      <c r="E44" s="169">
        <f>'39'!U44</f>
        <v>63.165118418173606</v>
      </c>
      <c r="F44" s="120">
        <f>'39'!W44</f>
        <v>4</v>
      </c>
      <c r="G44" s="172">
        <f>'39'!Y44</f>
        <v>6</v>
      </c>
      <c r="H44" s="156">
        <v>39</v>
      </c>
      <c r="I44" s="56"/>
    </row>
    <row r="45" spans="1:12" x14ac:dyDescent="0.2">
      <c r="A45" s="106"/>
      <c r="B45" s="94" t="s">
        <v>83</v>
      </c>
      <c r="C45" s="135">
        <f>SUM(C6:C44)</f>
        <v>3900</v>
      </c>
      <c r="D45" s="202">
        <f>SUM(D6:D44)</f>
        <v>4931.6449111696975</v>
      </c>
      <c r="E45" s="203">
        <f>SUM(E6:E44)</f>
        <v>2413.2751196193535</v>
      </c>
      <c r="F45" s="204">
        <f>SUM(F6:F44)</f>
        <v>366</v>
      </c>
      <c r="G45" s="205">
        <f>SUM(G6:G44)</f>
        <v>309</v>
      </c>
      <c r="H45" s="160"/>
      <c r="I45" s="56"/>
    </row>
    <row r="46" spans="1:12" x14ac:dyDescent="0.2">
      <c r="A46" s="398" t="str">
        <f>取引基本表!$E$1</f>
        <v>2015年西宮市産業連関表</v>
      </c>
      <c r="B46" s="399"/>
      <c r="C46" s="60"/>
      <c r="D46" s="60"/>
      <c r="E46" s="60"/>
      <c r="F46" s="60"/>
      <c r="G46" s="60"/>
      <c r="H46" s="48"/>
      <c r="I46" s="48"/>
      <c r="J46" s="48"/>
    </row>
    <row r="47" spans="1:12" x14ac:dyDescent="0.2">
      <c r="A47" s="59" t="s">
        <v>556</v>
      </c>
      <c r="B47" s="60"/>
      <c r="C47" s="60"/>
      <c r="D47" s="60"/>
      <c r="E47" s="60"/>
      <c r="F47" s="60"/>
      <c r="G47" s="60"/>
      <c r="H47" s="48"/>
      <c r="I47" s="48"/>
      <c r="J47" s="48"/>
    </row>
    <row r="48" spans="1:12" x14ac:dyDescent="0.2">
      <c r="A48" s="59" t="s">
        <v>557</v>
      </c>
      <c r="B48" s="60"/>
      <c r="C48" s="60"/>
      <c r="D48" s="60"/>
      <c r="E48" s="60"/>
      <c r="F48" s="60"/>
      <c r="G48" s="60"/>
      <c r="H48" s="48"/>
      <c r="I48" s="48"/>
      <c r="J48" s="48"/>
    </row>
    <row r="49" spans="1:10" x14ac:dyDescent="0.2">
      <c r="A49" s="59" t="s">
        <v>252</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6" activePane="bottomRight" state="frozen"/>
      <selection pane="topRight" activeCell="C1" sqref="C1"/>
      <selection pane="bottomLeft" activeCell="A6" sqref="A6"/>
      <selection pane="bottomRight" activeCell="M14" sqref="M14"/>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359</v>
      </c>
    </row>
    <row r="2" spans="1:18" x14ac:dyDescent="0.2">
      <c r="A2" s="43" t="s">
        <v>358</v>
      </c>
      <c r="B2" s="44"/>
      <c r="C2" s="44"/>
      <c r="D2" s="44"/>
      <c r="E2" s="44"/>
      <c r="F2" s="45"/>
      <c r="G2" s="45"/>
      <c r="O2" s="426"/>
      <c r="P2" s="434" t="s">
        <v>606</v>
      </c>
      <c r="Q2" s="427"/>
      <c r="R2" s="428" t="s">
        <v>558</v>
      </c>
    </row>
    <row r="3" spans="1:18" x14ac:dyDescent="0.2">
      <c r="A3" s="15" t="s">
        <v>397</v>
      </c>
      <c r="I3" s="15" t="s">
        <v>254</v>
      </c>
      <c r="O3" s="426"/>
      <c r="P3" s="427"/>
      <c r="Q3" s="427"/>
    </row>
    <row r="4" spans="1:18" x14ac:dyDescent="0.2">
      <c r="A4" s="50"/>
      <c r="B4" s="51"/>
      <c r="C4" s="52" t="s">
        <v>123</v>
      </c>
      <c r="D4" s="113"/>
      <c r="E4" s="122" t="s">
        <v>124</v>
      </c>
      <c r="F4" s="122"/>
      <c r="G4" s="114" t="s">
        <v>125</v>
      </c>
      <c r="I4" s="136"/>
      <c r="J4" s="137" t="s">
        <v>128</v>
      </c>
      <c r="K4" s="138" t="s">
        <v>210</v>
      </c>
      <c r="L4" s="139" t="s">
        <v>130</v>
      </c>
      <c r="M4" s="138" t="s">
        <v>255</v>
      </c>
      <c r="O4" s="49"/>
      <c r="P4" s="431" t="s">
        <v>559</v>
      </c>
      <c r="Q4" s="437" t="s">
        <v>607</v>
      </c>
      <c r="R4" s="433" t="s">
        <v>608</v>
      </c>
    </row>
    <row r="5" spans="1:18" x14ac:dyDescent="0.2">
      <c r="A5" s="54"/>
      <c r="B5" s="126"/>
      <c r="C5" s="123" t="s">
        <v>128</v>
      </c>
      <c r="D5" s="124" t="s">
        <v>129</v>
      </c>
      <c r="E5" s="125" t="s">
        <v>130</v>
      </c>
      <c r="F5" s="124" t="s">
        <v>131</v>
      </c>
      <c r="G5" s="115" t="s">
        <v>132</v>
      </c>
      <c r="I5" s="140"/>
      <c r="J5" s="141" t="s">
        <v>127</v>
      </c>
      <c r="K5" s="142" t="s">
        <v>127</v>
      </c>
      <c r="L5" s="143" t="s">
        <v>256</v>
      </c>
      <c r="M5" s="142" t="s">
        <v>256</v>
      </c>
      <c r="O5" s="49"/>
      <c r="P5" s="432" t="s">
        <v>560</v>
      </c>
      <c r="Q5" s="438">
        <v>2019</v>
      </c>
      <c r="R5" s="436">
        <v>2020</v>
      </c>
    </row>
    <row r="6" spans="1:18" x14ac:dyDescent="0.2">
      <c r="A6" s="2" t="s">
        <v>264</v>
      </c>
      <c r="B6" s="10" t="s">
        <v>265</v>
      </c>
      <c r="C6" s="175">
        <f>'1'!S5+'2'!S5+'3'!S5+'4'!S5+'5'!S5+'6'!S5+'7'!S5+'8'!S5+'9'!S5+'10'!S5+'11'!S5+'12'!S5+'13'!S5+'14'!S5+'15'!S5+'16'!S5+'17'!S5+'18'!S5+'19'!S5+'20'!S5+'21'!S5+'22'!S5+'23'!S5+'24'!S5+'25'!S5+'26'!S5+'27'!S5+'28'!S5+'29'!S5+'30'!S5+'31'!S5+'32'!S5+'33'!S5+'34'!S5+'35'!S5+'36'!S5+'37'!S5+'38'!S5+'39'!S5</f>
        <v>100.25556519716929</v>
      </c>
      <c r="D6" s="193">
        <f>'1'!U5+'2'!U5+'3'!U5+'4'!U5+'5'!U5+'6'!U5+'7'!U5+'8'!U5+'9'!U5+'10'!U5+'11'!U5+'12'!U5+'13'!U5+'14'!U5+'15'!U5+'16'!U5+'17'!U5+'18'!U5+'19'!U5+'20'!U5+'21'!U5+'22'!U5+'23'!U5+'24'!U5+'25'!U5+'26'!U5+'27'!U5+'28'!U5+'29'!U5+'30'!U5+'31'!U5+'32'!U5+'33'!U5+'34'!U5+'35'!U5+'36'!U5+'37'!U5+'38'!U5+'39'!U5</f>
        <v>45.570711453258774</v>
      </c>
      <c r="E6" s="120">
        <f>'1'!W5+'2'!W5+'3'!W5+'4'!W5+'5'!W5+'6'!W5+'7'!W5+'8'!W5+'9'!W5+'10'!W5+'11'!W5+'12'!W5+'13'!W5+'14'!W5+'15'!W5+'16'!W5+'17'!W5+'18'!W5+'19'!W5+'20'!W5+'21'!W5+'22'!W5+'23'!W5+'24'!W5+'25'!W5+'26'!W5+'27'!W5+'28'!W5+'29'!W5+'30'!W5+'31'!W5+'32'!W5+'33'!W5+'34'!W5+'35'!W5+'36'!W5+'37'!W5+'38'!W5+'39'!W5</f>
        <v>97</v>
      </c>
      <c r="F6" s="172">
        <f>'1'!Y5+'2'!Y5+'3'!Y5+'4'!Y5+'5'!Y5+'6'!Y5+'7'!Y5+'8'!Y5+'9'!Y5+'10'!Y5+'11'!Y5+'12'!Y5+'13'!Y5+'14'!Y5+'15'!Y5+'16'!Y5+'17'!Y5+'18'!Y5+'19'!Y5+'20'!Y5+'21'!Y5+'22'!Y5+'23'!Y5+'24'!Y5+'25'!Y5+'26'!Y5+'27'!Y5+'28'!Y5+'29'!Y5+'30'!Y5+'31'!Y5+'32'!Y5+'33'!Y5+'34'!Y5+'35'!Y5+'36'!Y5+'37'!Y5+'38'!Y5+'39'!Y5</f>
        <v>85</v>
      </c>
      <c r="G6" s="116">
        <v>1</v>
      </c>
      <c r="I6" s="144" t="s">
        <v>257</v>
      </c>
      <c r="J6" s="145">
        <f>C45</f>
        <v>4931.6449111696975</v>
      </c>
      <c r="K6" s="145">
        <f>D45</f>
        <v>2413.2751196193544</v>
      </c>
      <c r="L6" s="146">
        <f>E45</f>
        <v>366</v>
      </c>
      <c r="M6" s="147">
        <f>F45</f>
        <v>309</v>
      </c>
      <c r="O6" s="49"/>
      <c r="P6" s="429" t="s">
        <v>561</v>
      </c>
      <c r="Q6" s="429">
        <v>22311703</v>
      </c>
      <c r="R6" s="429">
        <v>21735871</v>
      </c>
    </row>
    <row r="7" spans="1:18" x14ac:dyDescent="0.2">
      <c r="A7" s="159" t="s">
        <v>220</v>
      </c>
      <c r="B7" s="3" t="s">
        <v>266</v>
      </c>
      <c r="C7" s="174">
        <f>'1'!S6+'2'!S6+'3'!S6+'4'!S6+'5'!S6+'6'!S6+'7'!S6+'8'!S6+'9'!S6+'10'!S6+'11'!S6+'12'!S6+'13'!S6+'14'!S6+'15'!S6+'16'!S6+'17'!S6+'18'!S6+'19'!S6+'20'!S6+'21'!S6+'22'!S6+'23'!S6+'24'!S6+'25'!S6+'26'!S6+'27'!S6+'28'!S6+'29'!S6+'30'!S6+'31'!S6+'32'!S6+'33'!S6+'34'!S6+'35'!S6+'36'!S6+'37'!S6+'38'!S6+'39'!S6</f>
        <v>102.42446803854895</v>
      </c>
      <c r="D7" s="193">
        <f>'1'!U6+'2'!U6+'3'!U6+'4'!U6+'5'!U6+'6'!U6+'7'!U6+'8'!U6+'9'!U6+'10'!U6+'11'!U6+'12'!U6+'13'!U6+'14'!U6+'15'!U6+'16'!U6+'17'!U6+'18'!U6+'19'!U6+'20'!U6+'21'!U6+'22'!U6+'23'!U6+'24'!U6+'25'!U6+'26'!U6+'27'!U6+'28'!U6+'29'!U6+'30'!U6+'31'!U6+'32'!U6+'33'!U6+'34'!U6+'35'!U6+'36'!U6+'37'!U6+'38'!U6+'39'!U6</f>
        <v>68.101375025630944</v>
      </c>
      <c r="E7" s="120">
        <f>'1'!W6+'2'!W6+'3'!W6+'4'!W6+'5'!W6+'6'!W6+'7'!W6+'8'!W6+'9'!W6+'10'!W6+'11'!W6+'12'!W6+'13'!W6+'14'!W6+'15'!W6+'16'!W6+'17'!W6+'18'!W6+'19'!W6+'20'!W6+'21'!W6+'22'!W6+'23'!W6+'24'!W6+'25'!W6+'26'!W6+'27'!W6+'28'!W6+'29'!W6+'30'!W6+'31'!W6+'32'!W6+'33'!W6+'34'!W6+'35'!W6+'36'!W6+'37'!W6+'38'!W6+'39'!W6</f>
        <v>4</v>
      </c>
      <c r="F7" s="172">
        <f>'1'!Y6+'2'!Y6+'3'!Y6+'4'!Y6+'5'!Y6+'6'!Y6+'7'!Y6+'8'!Y6+'9'!Y6+'10'!Y6+'11'!Y6+'12'!Y6+'13'!Y6+'14'!Y6+'15'!Y6+'16'!Y6+'17'!Y6+'18'!Y6+'19'!Y6+'20'!Y6+'21'!Y6+'22'!Y6+'23'!Y6+'24'!Y6+'25'!Y6+'26'!Y6+'27'!Y6+'28'!Y6+'29'!Y6+'30'!Y6+'31'!Y6+'32'!Y6+'33'!Y6+'34'!Y6+'35'!Y6+'36'!Y6+'37'!Y6+'38'!Y6+'39'!Y6</f>
        <v>4</v>
      </c>
      <c r="G7" s="117">
        <v>2</v>
      </c>
      <c r="I7" s="144" t="s">
        <v>258</v>
      </c>
      <c r="J7" s="145">
        <f>最終需要_まとめ!C45</f>
        <v>3900</v>
      </c>
      <c r="K7" s="383">
        <f>Q21</f>
        <v>1396599</v>
      </c>
      <c r="L7" s="148" t="s">
        <v>259</v>
      </c>
      <c r="M7" s="149" t="s">
        <v>259</v>
      </c>
      <c r="O7" s="49"/>
      <c r="P7" s="429" t="s">
        <v>562</v>
      </c>
      <c r="Q7" s="429">
        <v>7098009</v>
      </c>
      <c r="R7" s="429">
        <v>6903478</v>
      </c>
    </row>
    <row r="8" spans="1:18" x14ac:dyDescent="0.2">
      <c r="A8" s="159" t="s">
        <v>221</v>
      </c>
      <c r="B8" s="3" t="s">
        <v>267</v>
      </c>
      <c r="C8" s="174">
        <f>'1'!S7+'2'!S7+'3'!S7+'4'!S7+'5'!S7+'6'!S7+'7'!S7+'8'!S7+'9'!S7+'10'!S7+'11'!S7+'12'!S7+'13'!S7+'14'!S7+'15'!S7+'16'!S7+'17'!S7+'18'!S7+'19'!S7+'20'!S7+'21'!S7+'22'!S7+'23'!S7+'24'!S7+'25'!S7+'26'!S7+'27'!S7+'28'!S7+'29'!S7+'30'!S7+'31'!S7+'32'!S7+'33'!S7+'34'!S7+'35'!S7+'36'!S7+'37'!S7+'38'!S7+'39'!S7</f>
        <v>100.04294176861652</v>
      </c>
      <c r="D8" s="193">
        <f>'1'!U7+'2'!U7+'3'!U7+'4'!U7+'5'!U7+'6'!U7+'7'!U7+'8'!U7+'9'!U7+'10'!U7+'11'!U7+'12'!U7+'13'!U7+'14'!U7+'15'!U7+'16'!U7+'17'!U7+'18'!U7+'19'!U7+'20'!U7+'21'!U7+'22'!U7+'23'!U7+'24'!U7+'25'!U7+'26'!U7+'27'!U7+'28'!U7+'29'!U7+'30'!U7+'31'!U7+'32'!U7+'33'!U7+'34'!U7+'35'!U7+'36'!U7+'37'!U7+'38'!U7+'39'!U7</f>
        <v>51.807951987319306</v>
      </c>
      <c r="E8" s="120">
        <f>'1'!W7+'2'!W7+'3'!W7+'4'!W7+'5'!W7+'6'!W7+'7'!W7+'8'!W7+'9'!W7+'10'!W7+'11'!W7+'12'!W7+'13'!W7+'14'!W7+'15'!W7+'16'!W7+'17'!W7+'18'!W7+'19'!W7+'20'!W7+'21'!W7+'22'!W7+'23'!W7+'24'!W7+'25'!W7+'26'!W7+'27'!W7+'28'!W7+'29'!W7+'30'!W7+'31'!W7+'32'!W7+'33'!W7+'34'!W7+'35'!W7+'36'!W7+'37'!W7+'38'!W7+'39'!W7</f>
        <v>0</v>
      </c>
      <c r="F8" s="172">
        <f>'1'!Y7+'2'!Y7+'3'!Y7+'4'!Y7+'5'!Y7+'6'!Y7+'7'!Y7+'8'!Y7+'9'!Y7+'10'!Y7+'11'!Y7+'12'!Y7+'13'!Y7+'14'!Y7+'15'!Y7+'16'!Y7+'17'!Y7+'18'!Y7+'19'!Y7+'20'!Y7+'21'!Y7+'22'!Y7+'23'!Y7+'24'!Y7+'25'!Y7+'26'!Y7+'27'!Y7+'28'!Y7+'29'!Y7+'30'!Y7+'31'!Y7+'32'!Y7+'33'!Y7+'34'!Y7+'35'!Y7+'36'!Y7+'37'!Y7+'38'!Y7+'39'!Y7</f>
        <v>0</v>
      </c>
      <c r="G8" s="117">
        <v>3</v>
      </c>
      <c r="I8" s="144" t="s">
        <v>260</v>
      </c>
      <c r="J8" s="441">
        <f>J6/J7</f>
        <v>1.2645243361973584</v>
      </c>
      <c r="K8" s="150">
        <f>K6/K7*100</f>
        <v>0.1727965664889746</v>
      </c>
      <c r="L8" s="148" t="s">
        <v>262</v>
      </c>
      <c r="M8" s="151" t="s">
        <v>262</v>
      </c>
      <c r="O8" s="49"/>
      <c r="P8" s="429" t="s">
        <v>563</v>
      </c>
      <c r="Q8" s="429">
        <v>3587529</v>
      </c>
      <c r="R8" s="429">
        <v>3385318</v>
      </c>
    </row>
    <row r="9" spans="1:18" x14ac:dyDescent="0.2">
      <c r="A9" s="159" t="s">
        <v>222</v>
      </c>
      <c r="B9" s="3" t="s">
        <v>27</v>
      </c>
      <c r="C9" s="174">
        <f>'1'!S8+'2'!S8+'3'!S8+'4'!S8+'5'!S8+'6'!S8+'7'!S8+'8'!S8+'9'!S8+'10'!S8+'11'!S8+'12'!S8+'13'!S8+'14'!S8+'15'!S8+'16'!S8+'17'!S8+'18'!S8+'19'!S8+'20'!S8+'21'!S8+'22'!S8+'23'!S8+'24'!S8+'25'!S8+'26'!S8+'27'!S8+'28'!S8+'29'!S8+'30'!S8+'31'!S8+'32'!S8+'33'!S8+'34'!S8+'35'!S8+'36'!S8+'37'!S8+'38'!S8+'39'!S8</f>
        <v>116.62987554524257</v>
      </c>
      <c r="D9" s="193">
        <f>'1'!U8+'2'!U8+'3'!U8+'4'!U8+'5'!U8+'6'!U8+'7'!U8+'8'!U8+'9'!U8+'10'!U8+'11'!U8+'12'!U8+'13'!U8+'14'!U8+'15'!U8+'16'!U8+'17'!U8+'18'!U8+'19'!U8+'20'!U8+'21'!U8+'22'!U8+'23'!U8+'24'!U8+'25'!U8+'26'!U8+'27'!U8+'28'!U8+'29'!U8+'30'!U8+'31'!U8+'32'!U8+'33'!U8+'34'!U8+'35'!U8+'36'!U8+'37'!U8+'38'!U8+'39'!U8</f>
        <v>65.363996184696418</v>
      </c>
      <c r="E9" s="120">
        <f>'1'!W8+'2'!W8+'3'!W8+'4'!W8+'5'!W8+'6'!W8+'7'!W8+'8'!W8+'9'!W8+'10'!W8+'11'!W8+'12'!W8+'13'!W8+'14'!W8+'15'!W8+'16'!W8+'17'!W8+'18'!W8+'19'!W8+'20'!W8+'21'!W8+'22'!W8+'23'!W8+'24'!W8+'25'!W8+'26'!W8+'27'!W8+'28'!W8+'29'!W8+'30'!W8+'31'!W8+'32'!W8+'33'!W8+'34'!W8+'35'!W8+'36'!W8+'37'!W8+'38'!W8+'39'!W8</f>
        <v>1</v>
      </c>
      <c r="F9" s="172">
        <f>'1'!Y8+'2'!Y8+'3'!Y8+'4'!Y8+'5'!Y8+'6'!Y8+'7'!Y8+'8'!Y8+'9'!Y8+'10'!Y8+'11'!Y8+'12'!Y8+'13'!Y8+'14'!Y8+'15'!Y8+'16'!Y8+'17'!Y8+'18'!Y8+'19'!Y8+'20'!Y8+'21'!Y8+'22'!Y8+'23'!Y8+'24'!Y8+'25'!Y8+'26'!Y8+'27'!Y8+'28'!Y8+'29'!Y8+'30'!Y8+'31'!Y8+'32'!Y8+'33'!Y8+'34'!Y8+'35'!Y8+'36'!Y8+'37'!Y8+'38'!Y8+'39'!Y8</f>
        <v>1</v>
      </c>
      <c r="G9" s="117">
        <v>4</v>
      </c>
      <c r="I9" s="152" t="s">
        <v>125</v>
      </c>
      <c r="J9" s="456" t="s">
        <v>609</v>
      </c>
      <c r="K9" s="457"/>
      <c r="L9" s="153"/>
      <c r="M9" s="154"/>
      <c r="O9" s="49"/>
      <c r="P9" s="429" t="s">
        <v>564</v>
      </c>
      <c r="Q9" s="429">
        <v>1982260</v>
      </c>
      <c r="R9" s="429">
        <v>1908128</v>
      </c>
    </row>
    <row r="10" spans="1:18" x14ac:dyDescent="0.2">
      <c r="A10" s="2" t="s">
        <v>223</v>
      </c>
      <c r="B10" s="10" t="s">
        <v>191</v>
      </c>
      <c r="C10" s="175">
        <f>'1'!S9+'2'!S9+'3'!S9+'4'!S9+'5'!S9+'6'!S9+'7'!S9+'8'!S9+'9'!S9+'10'!S9+'11'!S9+'12'!S9+'13'!S9+'14'!S9+'15'!S9+'16'!S9+'17'!S9+'18'!S9+'19'!S9+'20'!S9+'21'!S9+'22'!S9+'23'!S9+'24'!S9+'25'!S9+'26'!S9+'27'!S9+'28'!S9+'29'!S9+'30'!S9+'31'!S9+'32'!S9+'33'!S9+'34'!S9+'35'!S9+'36'!S9+'37'!S9+'38'!S9+'39'!S9</f>
        <v>127.43858905304486</v>
      </c>
      <c r="D10" s="194">
        <f>'1'!U9+'2'!U9+'3'!U9+'4'!U9+'5'!U9+'6'!U9+'7'!U9+'8'!U9+'9'!U9+'10'!U9+'11'!U9+'12'!U9+'13'!U9+'14'!U9+'15'!U9+'16'!U9+'17'!U9+'18'!U9+'19'!U9+'20'!U9+'21'!U9+'22'!U9+'23'!U9+'24'!U9+'25'!U9+'26'!U9+'27'!U9+'28'!U9+'29'!U9+'30'!U9+'31'!U9+'32'!U9+'33'!U9+'34'!U9+'35'!U9+'36'!U9+'37'!U9+'38'!U9+'39'!U9</f>
        <v>39.511622825631719</v>
      </c>
      <c r="E10" s="119">
        <f>'1'!W9+'2'!W9+'3'!W9+'4'!W9+'5'!W9+'6'!W9+'7'!W9+'8'!W9+'9'!W9+'10'!W9+'11'!W9+'12'!W9+'13'!W9+'14'!W9+'15'!W9+'16'!W9+'17'!W9+'18'!W9+'19'!W9+'20'!W9+'21'!W9+'22'!W9+'23'!W9+'24'!W9+'25'!W9+'26'!W9+'27'!W9+'28'!W9+'29'!W9+'30'!W9+'31'!W9+'32'!W9+'33'!W9+'34'!W9+'35'!W9+'36'!W9+'37'!W9+'38'!W9+'39'!W9</f>
        <v>2</v>
      </c>
      <c r="F10" s="171">
        <f>'1'!Y9+'2'!Y9+'3'!Y9+'4'!Y9+'5'!Y9+'6'!Y9+'7'!Y9+'8'!Y9+'9'!Y9+'10'!Y9+'11'!Y9+'12'!Y9+'13'!Y9+'14'!Y9+'15'!Y9+'16'!Y9+'17'!Y9+'18'!Y9+'19'!Y9+'20'!Y9+'21'!Y9+'22'!Y9+'23'!Y9+'24'!Y9+'25'!Y9+'26'!Y9+'27'!Y9+'28'!Y9+'29'!Y9+'30'!Y9+'31'!Y9+'32'!Y9+'33'!Y9+'34'!Y9+'35'!Y9+'36'!Y9+'37'!Y9+'38'!Y9+'39'!Y9</f>
        <v>2</v>
      </c>
      <c r="G10" s="116">
        <v>5</v>
      </c>
      <c r="I10" s="26" t="s">
        <v>261</v>
      </c>
      <c r="O10" s="49"/>
      <c r="P10" s="429" t="s">
        <v>565</v>
      </c>
      <c r="Q10" s="429">
        <v>2933055</v>
      </c>
      <c r="R10" s="429">
        <v>2958496</v>
      </c>
    </row>
    <row r="11" spans="1:18" x14ac:dyDescent="0.2">
      <c r="A11" s="159" t="s">
        <v>224</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38.375108038029389</v>
      </c>
      <c r="E11" s="120">
        <f>'1'!W10+'2'!W10+'3'!W10+'4'!W10+'5'!W10+'6'!W10+'7'!W10+'8'!W10+'9'!W10+'10'!W10+'11'!W10+'12'!W10+'13'!W10+'14'!W10+'15'!W10+'16'!W10+'17'!W10+'18'!W10+'19'!W10+'20'!W10+'21'!W10+'22'!W10+'23'!W10+'24'!W10+'25'!W10+'26'!W10+'27'!W10+'28'!W10+'29'!W10+'30'!W10+'31'!W10+'32'!W10+'33'!W10+'34'!W10+'35'!W10+'36'!W10+'37'!W10+'38'!W10+'39'!W10</f>
        <v>14</v>
      </c>
      <c r="F11" s="172">
        <f>'1'!Y10+'2'!Y10+'3'!Y10+'4'!Y10+'5'!Y10+'6'!Y10+'7'!Y10+'8'!Y10+'9'!Y10+'10'!Y10+'11'!Y10+'12'!Y10+'13'!Y10+'14'!Y10+'15'!Y10+'16'!Y10+'17'!Y10+'18'!Y10+'19'!Y10+'20'!Y10+'21'!Y10+'22'!Y10+'23'!Y10+'24'!Y10+'25'!Y10+'26'!Y10+'27'!Y10+'28'!Y10+'29'!Y10+'30'!Y10+'31'!Y10+'32'!Y10+'33'!Y10+'34'!Y10+'35'!Y10+'36'!Y10+'37'!Y10+'38'!Y10+'39'!Y10</f>
        <v>11</v>
      </c>
      <c r="G11" s="117">
        <v>6</v>
      </c>
      <c r="O11" s="49"/>
      <c r="P11" s="429" t="s">
        <v>566</v>
      </c>
      <c r="Q11" s="429">
        <v>1278601</v>
      </c>
      <c r="R11" s="429">
        <v>1266442</v>
      </c>
    </row>
    <row r="12" spans="1:18" x14ac:dyDescent="0.2">
      <c r="A12" s="159" t="s">
        <v>225</v>
      </c>
      <c r="B12" s="3" t="s">
        <v>268</v>
      </c>
      <c r="C12" s="174">
        <f>'1'!S11+'2'!S11+'3'!S11+'4'!S11+'5'!S11+'6'!S11+'7'!S11+'8'!S11+'9'!S11+'10'!S11+'11'!S11+'12'!S11+'13'!S11+'14'!S11+'15'!S11+'16'!S11+'17'!S11+'18'!S11+'19'!S11+'20'!S11+'21'!S11+'22'!S11+'23'!S11+'24'!S11+'25'!S11+'26'!S11+'27'!S11+'28'!S11+'29'!S11+'30'!S11+'31'!S11+'32'!S11+'33'!S11+'34'!S11+'35'!S11+'36'!S11+'37'!S11+'38'!S11+'39'!S11</f>
        <v>103.61811708363059</v>
      </c>
      <c r="D12" s="193">
        <f>'1'!U11+'2'!U11+'3'!U11+'4'!U11+'5'!U11+'6'!U11+'7'!U11+'8'!U11+'9'!U11+'10'!U11+'11'!U11+'12'!U11+'13'!U11+'14'!U11+'15'!U11+'16'!U11+'17'!U11+'18'!U11+'19'!U11+'20'!U11+'21'!U11+'22'!U11+'23'!U11+'24'!U11+'25'!U11+'26'!U11+'27'!U11+'28'!U11+'29'!U11+'30'!U11+'31'!U11+'32'!U11+'33'!U11+'34'!U11+'35'!U11+'36'!U11+'37'!U11+'38'!U11+'39'!U11</f>
        <v>32.626918788174557</v>
      </c>
      <c r="E12" s="120">
        <f>'1'!W11+'2'!W11+'3'!W11+'4'!W11+'5'!W11+'6'!W11+'7'!W11+'8'!W11+'9'!W11+'10'!W11+'11'!W11+'12'!W11+'13'!W11+'14'!W11+'15'!W11+'16'!W11+'17'!W11+'18'!W11+'19'!W11+'20'!W11+'21'!W11+'22'!W11+'23'!W11+'24'!W11+'25'!W11+'26'!W11+'27'!W11+'28'!W11+'29'!W11+'30'!W11+'31'!W11+'32'!W11+'33'!W11+'34'!W11+'35'!W11+'36'!W11+'37'!W11+'38'!W11+'39'!W11</f>
        <v>7</v>
      </c>
      <c r="F12" s="172">
        <f>'1'!Y11+'2'!Y11+'3'!Y11+'4'!Y11+'5'!Y11+'6'!Y11+'7'!Y11+'8'!Y11+'9'!Y11+'10'!Y11+'11'!Y11+'12'!Y11+'13'!Y11+'14'!Y11+'15'!Y11+'16'!Y11+'17'!Y11+'18'!Y11+'19'!Y11+'20'!Y11+'21'!Y11+'22'!Y11+'23'!Y11+'24'!Y11+'25'!Y11+'26'!Y11+'27'!Y11+'28'!Y11+'29'!Y11+'30'!Y11+'31'!Y11+'32'!Y11+'33'!Y11+'34'!Y11+'35'!Y11+'36'!Y11+'37'!Y11+'38'!Y11+'39'!Y11</f>
        <v>7</v>
      </c>
      <c r="G12" s="117">
        <v>7</v>
      </c>
      <c r="I12" s="26" t="s">
        <v>320</v>
      </c>
      <c r="J12" s="180">
        <f>最終需要_まとめ!C45</f>
        <v>3900</v>
      </c>
      <c r="O12" s="49"/>
      <c r="P12" s="429" t="s">
        <v>567</v>
      </c>
      <c r="Q12" s="429">
        <v>2700326</v>
      </c>
      <c r="R12" s="429">
        <v>2598785</v>
      </c>
    </row>
    <row r="13" spans="1:18" x14ac:dyDescent="0.2">
      <c r="A13" s="159" t="s">
        <v>226</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30.40244464944649</v>
      </c>
      <c r="E13" s="120">
        <f>'1'!W12+'2'!W12+'3'!W12+'4'!W12+'5'!W12+'6'!W12+'7'!W12+'8'!W12+'9'!W12+'10'!W12+'11'!W12+'12'!W12+'13'!W12+'14'!W12+'15'!W12+'16'!W12+'17'!W12+'18'!W12+'19'!W12+'20'!W12+'21'!W12+'22'!W12+'23'!W12+'24'!W12+'25'!W12+'26'!W12+'27'!W12+'28'!W12+'29'!W12+'30'!W12+'31'!W12+'32'!W12+'33'!W12+'34'!W12+'35'!W12+'36'!W12+'37'!W12+'38'!W12+'39'!W12</f>
        <v>5</v>
      </c>
      <c r="F13" s="172">
        <f>'1'!Y12+'2'!Y12+'3'!Y12+'4'!Y12+'5'!Y12+'6'!Y12+'7'!Y12+'8'!Y12+'9'!Y12+'10'!Y12+'11'!Y12+'12'!Y12+'13'!Y12+'14'!Y12+'15'!Y12+'16'!Y12+'17'!Y12+'18'!Y12+'19'!Y12+'20'!Y12+'21'!Y12+'22'!Y12+'23'!Y12+'24'!Y12+'25'!Y12+'26'!Y12+'27'!Y12+'28'!Y12+'29'!Y12+'30'!Y12+'31'!Y12+'32'!Y12+'33'!Y12+'34'!Y12+'35'!Y12+'36'!Y12+'37'!Y12+'38'!Y12+'39'!Y12</f>
        <v>4</v>
      </c>
      <c r="G13" s="117">
        <v>8</v>
      </c>
      <c r="I13" s="177" t="s">
        <v>321</v>
      </c>
      <c r="J13" s="183">
        <f>'1'!H44+'2'!H44+'3'!H44+'4'!H44+'5'!H44+'6'!H44+'7'!H44+'8'!H44+'9'!H44+'10'!H44+'11'!H44+'12'!H44+'13'!H44+'14'!H44+'15'!H44+'16'!H44+'17'!H44+'18'!H44+'19'!H44+'20'!H44+'21'!H44+'22'!H44+'23'!H44+'24'!H44+'25'!H44+'26'!H44+'27'!H44+'28'!H44+'29'!H44+'30'!H44+'31'!H44+'32'!H44+'33'!H44+'34'!H44+'35'!H44+'36'!H44+'37'!H44+'38'!H44+'39'!H44</f>
        <v>603.45523363598033</v>
      </c>
      <c r="M13" t="s">
        <v>178</v>
      </c>
      <c r="O13" s="49"/>
      <c r="P13" s="429" t="s">
        <v>568</v>
      </c>
      <c r="Q13" s="429">
        <v>1115874</v>
      </c>
      <c r="R13" s="429">
        <v>1131429</v>
      </c>
    </row>
    <row r="14" spans="1:18" x14ac:dyDescent="0.2">
      <c r="A14" s="159" t="s">
        <v>227</v>
      </c>
      <c r="B14" s="3" t="s">
        <v>30</v>
      </c>
      <c r="C14" s="174">
        <f>'1'!S13+'2'!S13+'3'!S13+'4'!S13+'5'!S13+'6'!S13+'7'!S13+'8'!S13+'9'!S13+'10'!S13+'11'!S13+'12'!S13+'13'!S13+'14'!S13+'15'!S13+'16'!S13+'17'!S13+'18'!S13+'19'!S13+'20'!S13+'21'!S13+'22'!S13+'23'!S13+'24'!S13+'25'!S13+'26'!S13+'27'!S13+'28'!S13+'29'!S13+'30'!S13+'31'!S13+'32'!S13+'33'!S13+'34'!S13+'35'!S13+'36'!S13+'37'!S13+'38'!S13+'39'!S13</f>
        <v>101.07298096572441</v>
      </c>
      <c r="D14" s="193">
        <f>'1'!U13+'2'!U13+'3'!U13+'4'!U13+'5'!U13+'6'!U13+'7'!U13+'8'!U13+'9'!U13+'10'!U13+'11'!U13+'12'!U13+'13'!U13+'14'!U13+'15'!U13+'16'!U13+'17'!U13+'18'!U13+'19'!U13+'20'!U13+'21'!U13+'22'!U13+'23'!U13+'24'!U13+'25'!U13+'26'!U13+'27'!U13+'28'!U13+'29'!U13+'30'!U13+'31'!U13+'32'!U13+'33'!U13+'34'!U13+'35'!U13+'36'!U13+'37'!U13+'38'!U13+'39'!U13</f>
        <v>29.001299406049014</v>
      </c>
      <c r="E14" s="120">
        <f>'1'!W13+'2'!W13+'3'!W13+'4'!W13+'5'!W13+'6'!W13+'7'!W13+'8'!W13+'9'!W13+'10'!W13+'11'!W13+'12'!W13+'13'!W13+'14'!W13+'15'!W13+'16'!W13+'17'!W13+'18'!W13+'19'!W13+'20'!W13+'21'!W13+'22'!W13+'23'!W13+'24'!W13+'25'!W13+'26'!W13+'27'!W13+'28'!W13+'29'!W13+'30'!W13+'31'!W13+'32'!W13+'33'!W13+'34'!W13+'35'!W13+'36'!W13+'37'!W13+'38'!W13+'39'!W13</f>
        <v>3</v>
      </c>
      <c r="F14" s="172">
        <f>'1'!Y13+'2'!Y13+'3'!Y13+'4'!Y13+'5'!Y13+'6'!Y13+'7'!Y13+'8'!Y13+'9'!Y13+'10'!Y13+'11'!Y13+'12'!Y13+'13'!Y13+'14'!Y13+'15'!Y13+'16'!Y13+'17'!Y13+'18'!Y13+'19'!Y13+'20'!Y13+'21'!Y13+'22'!Y13+'23'!Y13+'24'!Y13+'25'!Y13+'26'!Y13+'27'!Y13+'28'!Y13+'29'!Y13+'30'!Y13+'31'!Y13+'32'!Y13+'33'!Y13+'34'!Y13+'35'!Y13+'36'!Y13+'37'!Y13+'38'!Y13+'39'!Y13</f>
        <v>2</v>
      </c>
      <c r="G14" s="117">
        <v>9</v>
      </c>
      <c r="I14" s="178" t="s">
        <v>322</v>
      </c>
      <c r="J14" s="184">
        <f>'1'!R44+'2'!R44+'3'!R44+'4'!R44+'5'!R44+'6'!R44+'7'!R44+'8'!R44+'9'!R44+'10'!R44+'11'!R44+'12'!R44+'13'!R44+'14'!R44+'15'!R44+'16'!R44+'17'!R44+'18'!R44+'19'!R44+'20'!R44+'21'!R44+'22'!R44+'23'!R44+'24'!R44+'25'!R44+'26'!R44+'27'!R44+'28'!R44+'29'!R44+'30'!R44+'31'!R44+'32'!R44+'33'!R44+'34'!R44+'35'!R44+'36'!R44+'37'!R44+'38'!R44+'39'!R44</f>
        <v>428.18622199226297</v>
      </c>
      <c r="O14" s="49"/>
      <c r="P14" s="429" t="s">
        <v>569</v>
      </c>
      <c r="Q14" s="429">
        <v>672561</v>
      </c>
      <c r="R14" s="429">
        <v>686870</v>
      </c>
    </row>
    <row r="15" spans="1:18" x14ac:dyDescent="0.2">
      <c r="A15" s="159" t="s">
        <v>2</v>
      </c>
      <c r="B15" s="3" t="s">
        <v>365</v>
      </c>
      <c r="C15" s="174">
        <f>'1'!S14+'2'!S14+'3'!S14+'4'!S14+'5'!S14+'6'!S14+'7'!S14+'8'!S14+'9'!S14+'10'!S14+'11'!S14+'12'!S14+'13'!S14+'14'!S14+'15'!S14+'16'!S14+'17'!S14+'18'!S14+'19'!S14+'20'!S14+'21'!S14+'22'!S14+'23'!S14+'24'!S14+'25'!S14+'26'!S14+'27'!S14+'28'!S14+'29'!S14+'30'!S14+'31'!S14+'32'!S14+'33'!S14+'34'!S14+'35'!S14+'36'!S14+'37'!S14+'38'!S14+'39'!S14</f>
        <v>102.76151776618104</v>
      </c>
      <c r="D15" s="193">
        <f>'1'!U14+'2'!U14+'3'!U14+'4'!U14+'5'!U14+'6'!U14+'7'!U14+'8'!U14+'9'!U14+'10'!U14+'11'!U14+'12'!U14+'13'!U14+'14'!U14+'15'!U14+'16'!U14+'17'!U14+'18'!U14+'19'!U14+'20'!U14+'21'!U14+'22'!U14+'23'!U14+'24'!U14+'25'!U14+'26'!U14+'27'!U14+'28'!U14+'29'!U14+'30'!U14+'31'!U14+'32'!U14+'33'!U14+'34'!U14+'35'!U14+'36'!U14+'37'!U14+'38'!U14+'39'!U14</f>
        <v>34.812918638144929</v>
      </c>
      <c r="E15" s="120">
        <f>'1'!W14+'2'!W14+'3'!W14+'4'!W14+'5'!W14+'6'!W14+'7'!W14+'8'!W14+'9'!W14+'10'!W14+'11'!W14+'12'!W14+'13'!W14+'14'!W14+'15'!W14+'16'!W14+'17'!W14+'18'!W14+'19'!W14+'20'!W14+'21'!W14+'22'!W14+'23'!W14+'24'!W14+'25'!W14+'26'!W14+'27'!W14+'28'!W14+'29'!W14+'30'!W14+'31'!W14+'32'!W14+'33'!W14+'34'!W14+'35'!W14+'36'!W14+'37'!W14+'38'!W14+'39'!W14</f>
        <v>6</v>
      </c>
      <c r="F15" s="172">
        <f>'1'!Y14+'2'!Y14+'3'!Y14+'4'!Y14+'5'!Y14+'6'!Y14+'7'!Y14+'8'!Y14+'9'!Y14+'10'!Y14+'11'!Y14+'12'!Y14+'13'!Y14+'14'!Y14+'15'!Y14+'16'!Y14+'17'!Y14+'18'!Y14+'19'!Y14+'20'!Y14+'21'!Y14+'22'!Y14+'23'!Y14+'24'!Y14+'25'!Y14+'26'!Y14+'27'!Y14+'28'!Y14+'29'!Y14+'30'!Y14+'31'!Y14+'32'!Y14+'33'!Y14+'34'!Y14+'35'!Y14+'36'!Y14+'37'!Y14+'38'!Y14+'39'!Y14</f>
        <v>6</v>
      </c>
      <c r="G15" s="117">
        <v>10</v>
      </c>
      <c r="I15" s="179" t="s">
        <v>323</v>
      </c>
      <c r="J15" s="182">
        <f>J12+J13+J14</f>
        <v>4931.6414556282434</v>
      </c>
      <c r="O15" s="49"/>
      <c r="P15" s="429" t="s">
        <v>570</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103.25568895796022</v>
      </c>
      <c r="D16" s="193">
        <f>'1'!U15+'2'!U15+'3'!U15+'4'!U15+'5'!U15+'6'!U15+'7'!U15+'8'!U15+'9'!U15+'10'!U15+'11'!U15+'12'!U15+'13'!U15+'14'!U15+'15'!U15+'16'!U15+'17'!U15+'18'!U15+'19'!U15+'20'!U15+'21'!U15+'22'!U15+'23'!U15+'24'!U15+'25'!U15+'26'!U15+'27'!U15+'28'!U15+'29'!U15+'30'!U15+'31'!U15+'32'!U15+'33'!U15+'34'!U15+'35'!U15+'36'!U15+'37'!U15+'38'!U15+'39'!U15</f>
        <v>47.475569442592374</v>
      </c>
      <c r="E16" s="120">
        <f>'1'!W15+'2'!W15+'3'!W15+'4'!W15+'5'!W15+'6'!W15+'7'!W15+'8'!W15+'9'!W15+'10'!W15+'11'!W15+'12'!W15+'13'!W15+'14'!W15+'15'!W15+'16'!W15+'17'!W15+'18'!W15+'19'!W15+'20'!W15+'21'!W15+'22'!W15+'23'!W15+'24'!W15+'25'!W15+'26'!W15+'27'!W15+'28'!W15+'29'!W15+'30'!W15+'31'!W15+'32'!W15+'33'!W15+'34'!W15+'35'!W15+'36'!W15+'37'!W15+'38'!W15+'39'!W15</f>
        <v>4</v>
      </c>
      <c r="F16" s="172">
        <f>'1'!Y15+'2'!Y15+'3'!Y15+'4'!Y15+'5'!Y15+'6'!Y15+'7'!Y15+'8'!Y15+'9'!Y15+'10'!Y15+'11'!Y15+'12'!Y15+'13'!Y15+'14'!Y15+'15'!Y15+'16'!Y15+'17'!Y15+'18'!Y15+'19'!Y15+'20'!Y15+'21'!Y15+'22'!Y15+'23'!Y15+'24'!Y15+'25'!Y15+'26'!Y15+'27'!Y15+'28'!Y15+'29'!Y15+'30'!Y15+'31'!Y15+'32'!Y15+'33'!Y15+'34'!Y15+'35'!Y15+'36'!Y15+'37'!Y15+'38'!Y15+'39'!Y15</f>
        <v>3</v>
      </c>
      <c r="G16" s="117">
        <v>11</v>
      </c>
      <c r="J16" s="181" t="s">
        <v>355</v>
      </c>
      <c r="O16" s="49"/>
      <c r="P16" s="429" t="s">
        <v>571</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134.54260538764871</v>
      </c>
      <c r="D17" s="193">
        <f>'1'!U16+'2'!U16+'3'!U16+'4'!U16+'5'!U16+'6'!U16+'7'!U16+'8'!U16+'9'!U16+'10'!U16+'11'!U16+'12'!U16+'13'!U16+'14'!U16+'15'!U16+'16'!U16+'17'!U16+'18'!U16+'19'!U16+'20'!U16+'21'!U16+'22'!U16+'23'!U16+'24'!U16+'25'!U16+'26'!U16+'27'!U16+'28'!U16+'29'!U16+'30'!U16+'31'!U16+'32'!U16+'33'!U16+'34'!U16+'35'!U16+'36'!U16+'37'!U16+'38'!U16+'39'!U16</f>
        <v>32.313598601246341</v>
      </c>
      <c r="E17" s="120">
        <f>'1'!W16+'2'!W16+'3'!W16+'4'!W16+'5'!W16+'6'!W16+'7'!W16+'8'!W16+'9'!W16+'10'!W16+'11'!W16+'12'!W16+'13'!W16+'14'!W16+'15'!W16+'16'!W16+'17'!W16+'18'!W16+'19'!W16+'20'!W16+'21'!W16+'22'!W16+'23'!W16+'24'!W16+'25'!W16+'26'!W16+'27'!W16+'28'!W16+'29'!W16+'30'!W16+'31'!W16+'32'!W16+'33'!W16+'34'!W16+'35'!W16+'36'!W16+'37'!W16+'38'!W16+'39'!W16</f>
        <v>1</v>
      </c>
      <c r="F17" s="172">
        <f>'1'!Y16+'2'!Y16+'3'!Y16+'4'!Y16+'5'!Y16+'6'!Y16+'7'!Y16+'8'!Y16+'9'!Y16+'10'!Y16+'11'!Y16+'12'!Y16+'13'!Y16+'14'!Y16+'15'!Y16+'16'!Y16+'17'!Y16+'18'!Y16+'19'!Y16+'20'!Y16+'21'!Y16+'22'!Y16+'23'!Y16+'24'!Y16+'25'!Y16+'26'!Y16+'27'!Y16+'28'!Y16+'29'!Y16+'30'!Y16+'31'!Y16+'32'!Y16+'33'!Y16+'34'!Y16+'35'!Y16+'36'!Y16+'37'!Y16+'38'!Y16+'39'!Y16</f>
        <v>1</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103.6421602513627</v>
      </c>
      <c r="D18" s="193">
        <f>'1'!U17+'2'!U17+'3'!U17+'4'!U17+'5'!U17+'6'!U17+'7'!U17+'8'!U17+'9'!U17+'10'!U17+'11'!U17+'12'!U17+'13'!U17+'14'!U17+'15'!U17+'16'!U17+'17'!U17+'18'!U17+'19'!U17+'20'!U17+'21'!U17+'22'!U17+'23'!U17+'24'!U17+'25'!U17+'26'!U17+'27'!U17+'28'!U17+'29'!U17+'30'!U17+'31'!U17+'32'!U17+'33'!U17+'34'!U17+'35'!U17+'36'!U17+'37'!U17+'38'!U17+'39'!U17</f>
        <v>23.119767243412735</v>
      </c>
      <c r="E18" s="120">
        <f>'1'!W17+'2'!W17+'3'!W17+'4'!W17+'5'!W17+'6'!W17+'7'!W17+'8'!W17+'9'!W17+'10'!W17+'11'!W17+'12'!W17+'13'!W17+'14'!W17+'15'!W17+'16'!W17+'17'!W17+'18'!W17+'19'!W17+'20'!W17+'21'!W17+'22'!W17+'23'!W17+'24'!W17+'25'!W17+'26'!W17+'27'!W17+'28'!W17+'29'!W17+'30'!W17+'31'!W17+'32'!W17+'33'!W17+'34'!W17+'35'!W17+'36'!W17+'37'!W17+'38'!W17+'39'!W17</f>
        <v>3</v>
      </c>
      <c r="F18" s="172">
        <f>'1'!Y17+'2'!Y17+'3'!Y17+'4'!Y17+'5'!Y17+'6'!Y17+'7'!Y17+'8'!Y17+'9'!Y17+'10'!Y17+'11'!Y17+'12'!Y17+'13'!Y17+'14'!Y17+'15'!Y17+'16'!Y17+'17'!Y17+'18'!Y17+'19'!Y17+'20'!Y17+'21'!Y17+'22'!Y17+'23'!Y17+'24'!Y17+'25'!Y17+'26'!Y17+'27'!Y17+'28'!Y17+'29'!Y17+'30'!Y17+'31'!Y17+'32'!Y17+'33'!Y17+'34'!Y17+'35'!Y17+'36'!Y17+'37'!Y17+'38'!Y17+'39'!Y17</f>
        <v>3</v>
      </c>
      <c r="G18" s="117">
        <v>13</v>
      </c>
      <c r="O18" s="49">
        <v>100</v>
      </c>
      <c r="P18" s="430" t="s">
        <v>562</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101.20476471711812</v>
      </c>
      <c r="D19" s="193">
        <f>'1'!U18+'2'!U18+'3'!U18+'4'!U18+'5'!U18+'6'!U18+'7'!U18+'8'!U18+'9'!U18+'10'!U18+'11'!U18+'12'!U18+'13'!U18+'14'!U18+'15'!U18+'16'!U18+'17'!U18+'18'!U18+'19'!U18+'20'!U18+'21'!U18+'22'!U18+'23'!U18+'24'!U18+'25'!U18+'26'!U18+'27'!U18+'28'!U18+'29'!U18+'30'!U18+'31'!U18+'32'!U18+'33'!U18+'34'!U18+'35'!U18+'36'!U18+'37'!U18+'38'!U18+'39'!U18</f>
        <v>43.036275347758547</v>
      </c>
      <c r="E19" s="120">
        <f>'1'!W18+'2'!W18+'3'!W18+'4'!W18+'5'!W18+'6'!W18+'7'!W18+'8'!W18+'9'!W18+'10'!W18+'11'!W18+'12'!W18+'13'!W18+'14'!W18+'15'!W18+'16'!W18+'17'!W18+'18'!W18+'19'!W18+'20'!W18+'21'!W18+'22'!W18+'23'!W18+'24'!W18+'25'!W18+'26'!W18+'27'!W18+'28'!W18+'29'!W18+'30'!W18+'31'!W18+'32'!W18+'33'!W18+'34'!W18+'35'!W18+'36'!W18+'37'!W18+'38'!W18+'39'!W18</f>
        <v>12</v>
      </c>
      <c r="F19" s="172">
        <f>'1'!Y18+'2'!Y18+'3'!Y18+'4'!Y18+'5'!Y18+'6'!Y18+'7'!Y18+'8'!Y18+'9'!Y18+'10'!Y18+'11'!Y18+'12'!Y18+'13'!Y18+'14'!Y18+'15'!Y18+'16'!Y18+'17'!Y18+'18'!Y18+'19'!Y18+'20'!Y18+'21'!Y18+'22'!Y18+'23'!Y18+'24'!Y18+'25'!Y18+'26'!Y18+'27'!Y18+'28'!Y18+'29'!Y18+'30'!Y18+'31'!Y18+'32'!Y18+'33'!Y18+'34'!Y18+'35'!Y18+'36'!Y18+'37'!Y18+'38'!Y18+'39'!Y18</f>
        <v>9</v>
      </c>
      <c r="G19" s="117">
        <v>14</v>
      </c>
      <c r="L19" t="s">
        <v>611</v>
      </c>
      <c r="O19" s="49"/>
      <c r="P19" s="430" t="s">
        <v>572</v>
      </c>
      <c r="Q19" s="435">
        <v>3587529</v>
      </c>
      <c r="R19" s="429">
        <v>3385318</v>
      </c>
    </row>
    <row r="20" spans="1:18" x14ac:dyDescent="0.2">
      <c r="A20" s="159" t="s">
        <v>7</v>
      </c>
      <c r="B20" s="3" t="s">
        <v>269</v>
      </c>
      <c r="C20" s="174">
        <f>'1'!S19+'2'!S19+'3'!S19+'4'!S19+'5'!S19+'6'!S19+'7'!S19+'8'!S19+'9'!S19+'10'!S19+'11'!S19+'12'!S19+'13'!S19+'14'!S19+'15'!S19+'16'!S19+'17'!S19+'18'!S19+'19'!S19+'20'!S19+'21'!S19+'22'!S19+'23'!S19+'24'!S19+'25'!S19+'26'!S19+'27'!S19+'28'!S19+'29'!S19+'30'!S19+'31'!S19+'32'!S19+'33'!S19+'34'!S19+'35'!S19+'36'!S19+'37'!S19+'38'!S19+'39'!S19</f>
        <v>101.13383877088482</v>
      </c>
      <c r="D20" s="193">
        <f>'1'!U19+'2'!U19+'3'!U19+'4'!U19+'5'!U19+'6'!U19+'7'!U19+'8'!U19+'9'!U19+'10'!U19+'11'!U19+'12'!U19+'13'!U19+'14'!U19+'15'!U19+'16'!U19+'17'!U19+'18'!U19+'19'!U19+'20'!U19+'21'!U19+'22'!U19+'23'!U19+'24'!U19+'25'!U19+'26'!U19+'27'!U19+'28'!U19+'29'!U19+'30'!U19+'31'!U19+'32'!U19+'33'!U19+'34'!U19+'35'!U19+'36'!U19+'37'!U19+'38'!U19+'39'!U19</f>
        <v>41.772131684210493</v>
      </c>
      <c r="E20" s="120">
        <f>'1'!W19+'2'!W19+'3'!W19+'4'!W19+'5'!W19+'6'!W19+'7'!W19+'8'!W19+'9'!W19+'10'!W19+'11'!W19+'12'!W19+'13'!W19+'14'!W19+'15'!W19+'16'!W19+'17'!W19+'18'!W19+'19'!W19+'20'!W19+'21'!W19+'22'!W19+'23'!W19+'24'!W19+'25'!W19+'26'!W19+'27'!W19+'28'!W19+'29'!W19+'30'!W19+'31'!W19+'32'!W19+'33'!W19+'34'!W19+'35'!W19+'36'!W19+'37'!W19+'38'!W19+'39'!W19</f>
        <v>2</v>
      </c>
      <c r="F20" s="172">
        <f>'1'!Y19+'2'!Y19+'3'!Y19+'4'!Y19+'5'!Y19+'6'!Y19+'7'!Y19+'8'!Y19+'9'!Y19+'10'!Y19+'11'!Y19+'12'!Y19+'13'!Y19+'14'!Y19+'15'!Y19+'16'!Y19+'17'!Y19+'18'!Y19+'19'!Y19+'20'!Y19+'21'!Y19+'22'!Y19+'23'!Y19+'24'!Y19+'25'!Y19+'26'!Y19+'27'!Y19+'28'!Y19+'29'!Y19+'30'!Y19+'31'!Y19+'32'!Y19+'33'!Y19+'34'!Y19+'35'!Y19+'36'!Y19+'37'!Y19+'38'!Y19+'39'!Y19</f>
        <v>2</v>
      </c>
      <c r="G20" s="117">
        <v>15</v>
      </c>
      <c r="O20" s="49">
        <v>202</v>
      </c>
      <c r="P20" s="430" t="s">
        <v>573</v>
      </c>
      <c r="Q20" s="429">
        <v>1983439</v>
      </c>
      <c r="R20" s="429">
        <v>1820927</v>
      </c>
    </row>
    <row r="21" spans="1:18" x14ac:dyDescent="0.2">
      <c r="A21" s="159" t="s">
        <v>8</v>
      </c>
      <c r="B21" s="3" t="s">
        <v>270</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44.146624166908147</v>
      </c>
      <c r="E21" s="120">
        <f>'1'!W20+'2'!W20+'3'!W20+'4'!W20+'5'!W20+'6'!W20+'7'!W20+'8'!W20+'9'!W20+'10'!W20+'11'!W20+'12'!W20+'13'!W20+'14'!W20+'15'!W20+'16'!W20+'17'!W20+'18'!W20+'19'!W20+'20'!W20+'21'!W20+'22'!W20+'23'!W20+'24'!W20+'25'!W20+'26'!W20+'27'!W20+'28'!W20+'29'!W20+'30'!W20+'31'!W20+'32'!W20+'33'!W20+'34'!W20+'35'!W20+'36'!W20+'37'!W20+'38'!W20+'39'!W20</f>
        <v>9</v>
      </c>
      <c r="F21" s="172">
        <f>'1'!Y20+'2'!Y20+'3'!Y20+'4'!Y20+'5'!Y20+'6'!Y20+'7'!Y20+'8'!Y20+'9'!Y20+'10'!Y20+'11'!Y20+'12'!Y20+'13'!Y20+'14'!Y20+'15'!Y20+'16'!Y20+'17'!Y20+'18'!Y20+'19'!Y20+'20'!Y20+'21'!Y20+'22'!Y20+'23'!Y20+'24'!Y20+'25'!Y20+'26'!Y20+'27'!Y20+'28'!Y20+'29'!Y20+'30'!Y20+'31'!Y20+'32'!Y20+'33'!Y20+'34'!Y20+'35'!Y20+'36'!Y20+'37'!Y20+'38'!Y20+'39'!Y20</f>
        <v>8</v>
      </c>
      <c r="G21" s="117">
        <v>16</v>
      </c>
      <c r="O21" s="49">
        <v>204</v>
      </c>
      <c r="P21" s="430" t="s">
        <v>574</v>
      </c>
      <c r="Q21" s="429">
        <v>1396599</v>
      </c>
      <c r="R21" s="429">
        <v>1365527</v>
      </c>
    </row>
    <row r="22" spans="1:18" x14ac:dyDescent="0.2">
      <c r="A22" s="159" t="s">
        <v>9</v>
      </c>
      <c r="B22" s="3" t="s">
        <v>271</v>
      </c>
      <c r="C22" s="174">
        <f>'1'!S21+'2'!S21+'3'!S21+'4'!S21+'5'!S21+'6'!S21+'7'!S21+'8'!S21+'9'!S21+'10'!S21+'11'!S21+'12'!S21+'13'!S21+'14'!S21+'15'!S21+'16'!S21+'17'!S21+'18'!S21+'19'!S21+'20'!S21+'21'!S21+'22'!S21+'23'!S21+'24'!S21+'25'!S21+'26'!S21+'27'!S21+'28'!S21+'29'!S21+'30'!S21+'31'!S21+'32'!S21+'33'!S21+'34'!S21+'35'!S21+'36'!S21+'37'!S21+'38'!S21+'39'!S21</f>
        <v>105.70711559684749</v>
      </c>
      <c r="D22" s="193">
        <f>'1'!U21+'2'!U21+'3'!U21+'4'!U21+'5'!U21+'6'!U21+'7'!U21+'8'!U21+'9'!U21+'10'!U21+'11'!U21+'12'!U21+'13'!U21+'14'!U21+'15'!U21+'16'!U21+'17'!U21+'18'!U21+'19'!U21+'20'!U21+'21'!U21+'22'!U21+'23'!U21+'24'!U21+'25'!U21+'26'!U21+'27'!U21+'28'!U21+'29'!U21+'30'!U21+'31'!U21+'32'!U21+'33'!U21+'34'!U21+'35'!U21+'36'!U21+'37'!U21+'38'!U21+'39'!U21</f>
        <v>41.530559546982268</v>
      </c>
      <c r="E22" s="120">
        <f>'1'!W21+'2'!W21+'3'!W21+'4'!W21+'5'!W21+'6'!W21+'7'!W21+'8'!W21+'9'!W21+'10'!W21+'11'!W21+'12'!W21+'13'!W21+'14'!W21+'15'!W21+'16'!W21+'17'!W21+'18'!W21+'19'!W21+'20'!W21+'21'!W21+'22'!W21+'23'!W21+'24'!W21+'25'!W21+'26'!W21+'27'!W21+'28'!W21+'29'!W21+'30'!W21+'31'!W21+'32'!W21+'33'!W21+'34'!W21+'35'!W21+'36'!W21+'37'!W21+'38'!W21+'39'!W21</f>
        <v>10</v>
      </c>
      <c r="F22" s="172">
        <f>'1'!Y21+'2'!Y21+'3'!Y21+'4'!Y21+'5'!Y21+'6'!Y21+'7'!Y21+'8'!Y21+'9'!Y21+'10'!Y21+'11'!Y21+'12'!Y21+'13'!Y21+'14'!Y21+'15'!Y21+'16'!Y21+'17'!Y21+'18'!Y21+'19'!Y21+'20'!Y21+'21'!Y21+'22'!Y21+'23'!Y21+'24'!Y21+'25'!Y21+'26'!Y21+'27'!Y21+'28'!Y21+'29'!Y21+'30'!Y21+'31'!Y21+'32'!Y21+'33'!Y21+'34'!Y21+'35'!Y21+'36'!Y21+'37'!Y21+'38'!Y21+'39'!Y21</f>
        <v>10</v>
      </c>
      <c r="G22" s="117">
        <v>17</v>
      </c>
      <c r="O22" s="49">
        <v>206</v>
      </c>
      <c r="P22" s="430" t="s">
        <v>575</v>
      </c>
      <c r="Q22" s="429">
        <v>207491</v>
      </c>
      <c r="R22" s="429">
        <v>198864</v>
      </c>
    </row>
    <row r="23" spans="1:18" x14ac:dyDescent="0.2">
      <c r="A23" s="159" t="s">
        <v>10</v>
      </c>
      <c r="B23" s="3" t="s">
        <v>272</v>
      </c>
      <c r="C23" s="174">
        <f>'1'!S22+'2'!S22+'3'!S22+'4'!S22+'5'!S22+'6'!S22+'7'!S22+'8'!S22+'9'!S22+'10'!S22+'11'!S22+'12'!S22+'13'!S22+'14'!S22+'15'!S22+'16'!S22+'17'!S22+'18'!S22+'19'!S22+'20'!S22+'21'!S22+'22'!S22+'23'!S22+'24'!S22+'25'!S22+'26'!S22+'27'!S22+'28'!S22+'29'!S22+'30'!S22+'31'!S22+'32'!S22+'33'!S22+'34'!S22+'35'!S22+'36'!S22+'37'!S22+'38'!S22+'39'!S22</f>
        <v>101.02850639757331</v>
      </c>
      <c r="D23" s="193">
        <f>'1'!U22+'2'!U22+'3'!U22+'4'!U22+'5'!U22+'6'!U22+'7'!U22+'8'!U22+'9'!U22+'10'!U22+'11'!U22+'12'!U22+'13'!U22+'14'!U22+'15'!U22+'16'!U22+'17'!U22+'18'!U22+'19'!U22+'20'!U22+'21'!U22+'22'!U22+'23'!U22+'24'!U22+'25'!U22+'26'!U22+'27'!U22+'28'!U22+'29'!U22+'30'!U22+'31'!U22+'32'!U22+'33'!U22+'34'!U22+'35'!U22+'36'!U22+'37'!U22+'38'!U22+'39'!U22</f>
        <v>35.456775311284602</v>
      </c>
      <c r="E23" s="120">
        <f>'1'!W22+'2'!W22+'3'!W22+'4'!W22+'5'!W22+'6'!W22+'7'!W22+'8'!W22+'9'!W22+'10'!W22+'11'!W22+'12'!W22+'13'!W22+'14'!W22+'15'!W22+'16'!W22+'17'!W22+'18'!W22+'19'!W22+'20'!W22+'21'!W22+'22'!W22+'23'!W22+'24'!W22+'25'!W22+'26'!W22+'27'!W22+'28'!W22+'29'!W22+'30'!W22+'31'!W22+'32'!W22+'33'!W22+'34'!W22+'35'!W22+'36'!W22+'37'!W22+'38'!W22+'39'!W22</f>
        <v>5</v>
      </c>
      <c r="F23" s="172">
        <f>'1'!Y22+'2'!Y22+'3'!Y22+'4'!Y22+'5'!Y22+'6'!Y22+'7'!Y22+'8'!Y22+'9'!Y22+'10'!Y22+'11'!Y22+'12'!Y22+'13'!Y22+'14'!Y22+'15'!Y22+'16'!Y22+'17'!Y22+'18'!Y22+'19'!Y22+'20'!Y22+'21'!Y22+'22'!Y22+'23'!Y22+'24'!Y22+'25'!Y22+'26'!Y22+'27'!Y22+'28'!Y22+'29'!Y22+'30'!Y22+'31'!Y22+'32'!Y22+'33'!Y22+'34'!Y22+'35'!Y22+'36'!Y22+'37'!Y22+'38'!Y22+'39'!Y22</f>
        <v>5</v>
      </c>
      <c r="G23" s="117">
        <v>18</v>
      </c>
      <c r="O23" s="49"/>
      <c r="P23" s="430" t="s">
        <v>564</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108.09154181017831</v>
      </c>
      <c r="D24" s="193">
        <f>'1'!U23+'2'!U23+'3'!U23+'4'!U23+'5'!U23+'6'!U23+'7'!U23+'8'!U23+'9'!U23+'10'!U23+'11'!U23+'12'!U23+'13'!U23+'14'!U23+'15'!U23+'16'!U23+'17'!U23+'18'!U23+'19'!U23+'20'!U23+'21'!U23+'22'!U23+'23'!U23+'24'!U23+'25'!U23+'26'!U23+'27'!U23+'28'!U23+'29'!U23+'30'!U23+'31'!U23+'32'!U23+'33'!U23+'34'!U23+'35'!U23+'36'!U23+'37'!U23+'38'!U23+'39'!U23</f>
        <v>36.250170768594771</v>
      </c>
      <c r="E24" s="120">
        <f>'1'!W23+'2'!W23+'3'!W23+'4'!W23+'5'!W23+'6'!W23+'7'!W23+'8'!W23+'9'!W23+'10'!W23+'11'!W23+'12'!W23+'13'!W23+'14'!W23+'15'!W23+'16'!W23+'17'!W23+'18'!W23+'19'!W23+'20'!W23+'21'!W23+'22'!W23+'23'!W23+'24'!W23+'25'!W23+'26'!W23+'27'!W23+'28'!W23+'29'!W23+'30'!W23+'31'!W23+'32'!W23+'33'!W23+'34'!W23+'35'!W23+'36'!W23+'37'!W23+'38'!W23+'39'!W23</f>
        <v>2</v>
      </c>
      <c r="F24" s="172">
        <f>'1'!Y23+'2'!Y23+'3'!Y23+'4'!Y23+'5'!Y23+'6'!Y23+'7'!Y23+'8'!Y23+'9'!Y23+'10'!Y23+'11'!Y23+'12'!Y23+'13'!Y23+'14'!Y23+'15'!Y23+'16'!Y23+'17'!Y23+'18'!Y23+'19'!Y23+'20'!Y23+'21'!Y23+'22'!Y23+'23'!Y23+'24'!Y23+'25'!Y23+'26'!Y23+'27'!Y23+'28'!Y23+'29'!Y23+'30'!Y23+'31'!Y23+'32'!Y23+'33'!Y23+'34'!Y23+'35'!Y23+'36'!Y23+'37'!Y23+'38'!Y23+'39'!Y23</f>
        <v>2</v>
      </c>
      <c r="G24" s="117">
        <v>19</v>
      </c>
      <c r="O24" s="49">
        <v>207</v>
      </c>
      <c r="P24" s="430" t="s">
        <v>576</v>
      </c>
      <c r="Q24" s="429">
        <v>654478</v>
      </c>
      <c r="R24" s="429">
        <v>639533</v>
      </c>
    </row>
    <row r="25" spans="1:18" x14ac:dyDescent="0.2">
      <c r="A25" s="159" t="s">
        <v>12</v>
      </c>
      <c r="B25" s="3" t="s">
        <v>367</v>
      </c>
      <c r="C25" s="174">
        <f>'1'!S24+'2'!S24+'3'!S24+'4'!S24+'5'!S24+'6'!S24+'7'!S24+'8'!S24+'9'!S24+'10'!S24+'11'!S24+'12'!S24+'13'!S24+'14'!S24+'15'!S24+'16'!S24+'17'!S24+'18'!S24+'19'!S24+'20'!S24+'21'!S24+'22'!S24+'23'!S24+'24'!S24+'25'!S24+'26'!S24+'27'!S24+'28'!S24+'29'!S24+'30'!S24+'31'!S24+'32'!S24+'33'!S24+'34'!S24+'35'!S24+'36'!S24+'37'!S24+'38'!S24+'39'!S24</f>
        <v>106.45848156159559</v>
      </c>
      <c r="D25" s="193">
        <f>'1'!U24+'2'!U24+'3'!U24+'4'!U24+'5'!U24+'6'!U24+'7'!U24+'8'!U24+'9'!U24+'10'!U24+'11'!U24+'12'!U24+'13'!U24+'14'!U24+'15'!U24+'16'!U24+'17'!U24+'18'!U24+'19'!U24+'20'!U24+'21'!U24+'22'!U24+'23'!U24+'24'!U24+'25'!U24+'26'!U24+'27'!U24+'28'!U24+'29'!U24+'30'!U24+'31'!U24+'32'!U24+'33'!U24+'34'!U24+'35'!U24+'36'!U24+'37'!U24+'38'!U24+'39'!U24</f>
        <v>34.344062190500566</v>
      </c>
      <c r="E25" s="120">
        <f>'1'!W24+'2'!W24+'3'!W24+'4'!W24+'5'!W24+'6'!W24+'7'!W24+'8'!W24+'9'!W24+'10'!W24+'11'!W24+'12'!W24+'13'!W24+'14'!W24+'15'!W24+'16'!W24+'17'!W24+'18'!W24+'19'!W24+'20'!W24+'21'!W24+'22'!W24+'23'!W24+'24'!W24+'25'!W24+'26'!W24+'27'!W24+'28'!W24+'29'!W24+'30'!W24+'31'!W24+'32'!W24+'33'!W24+'34'!W24+'35'!W24+'36'!W24+'37'!W24+'38'!W24+'39'!W24</f>
        <v>2</v>
      </c>
      <c r="F25" s="172">
        <f>'1'!Y24+'2'!Y24+'3'!Y24+'4'!Y24+'5'!Y24+'6'!Y24+'7'!Y24+'8'!Y24+'9'!Y24+'10'!Y24+'11'!Y24+'12'!Y24+'13'!Y24+'14'!Y24+'15'!Y24+'16'!Y24+'17'!Y24+'18'!Y24+'19'!Y24+'20'!Y24+'21'!Y24+'22'!Y24+'23'!Y24+'24'!Y24+'25'!Y24+'26'!Y24+'27'!Y24+'28'!Y24+'29'!Y24+'30'!Y24+'31'!Y24+'32'!Y24+'33'!Y24+'34'!Y24+'35'!Y24+'36'!Y24+'37'!Y24+'38'!Y24+'39'!Y24</f>
        <v>3</v>
      </c>
      <c r="G25" s="117">
        <v>20</v>
      </c>
      <c r="O25" s="49">
        <v>214</v>
      </c>
      <c r="P25" s="430" t="s">
        <v>577</v>
      </c>
      <c r="Q25" s="429">
        <v>470475</v>
      </c>
      <c r="R25" s="429">
        <v>449216</v>
      </c>
    </row>
    <row r="26" spans="1:18" x14ac:dyDescent="0.2">
      <c r="A26" s="159" t="s">
        <v>13</v>
      </c>
      <c r="B26" s="3" t="s">
        <v>192</v>
      </c>
      <c r="C26" s="174">
        <f>'1'!S25+'2'!S25+'3'!S25+'4'!S25+'5'!S25+'6'!S25+'7'!S25+'8'!S25+'9'!S25+'10'!S25+'11'!S25+'12'!S25+'13'!S25+'14'!S25+'15'!S25+'16'!S25+'17'!S25+'18'!S25+'19'!S25+'20'!S25+'21'!S25+'22'!S25+'23'!S25+'24'!S25+'25'!S25+'26'!S25+'27'!S25+'28'!S25+'29'!S25+'30'!S25+'31'!S25+'32'!S25+'33'!S25+'34'!S25+'35'!S25+'36'!S25+'37'!S25+'38'!S25+'39'!S25</f>
        <v>108.64798375705402</v>
      </c>
      <c r="D26" s="193">
        <f>'1'!U25+'2'!U25+'3'!U25+'4'!U25+'5'!U25+'6'!U25+'7'!U25+'8'!U25+'9'!U25+'10'!U25+'11'!U25+'12'!U25+'13'!U25+'14'!U25+'15'!U25+'16'!U25+'17'!U25+'18'!U25+'19'!U25+'20'!U25+'21'!U25+'22'!U25+'23'!U25+'24'!U25+'25'!U25+'26'!U25+'27'!U25+'28'!U25+'29'!U25+'30'!U25+'31'!U25+'32'!U25+'33'!U25+'34'!U25+'35'!U25+'36'!U25+'37'!U25+'38'!U25+'39'!U25</f>
        <v>23.228765153317653</v>
      </c>
      <c r="E26" s="120">
        <f>'1'!W25+'2'!W25+'3'!W25+'4'!W25+'5'!W25+'6'!W25+'7'!W25+'8'!W25+'9'!W25+'10'!W25+'11'!W25+'12'!W25+'13'!W25+'14'!W25+'15'!W25+'16'!W25+'17'!W25+'18'!W25+'19'!W25+'20'!W25+'21'!W25+'22'!W25+'23'!W25+'24'!W25+'25'!W25+'26'!W25+'27'!W25+'28'!W25+'29'!W25+'30'!W25+'31'!W25+'32'!W25+'33'!W25+'34'!W25+'35'!W25+'36'!W25+'37'!W25+'38'!W25+'39'!W25</f>
        <v>2</v>
      </c>
      <c r="F26" s="172">
        <f>'1'!Y25+'2'!Y25+'3'!Y25+'4'!Y25+'5'!Y25+'6'!Y25+'7'!Y25+'8'!Y25+'9'!Y25+'10'!Y25+'11'!Y25+'12'!Y25+'13'!Y25+'14'!Y25+'15'!Y25+'16'!Y25+'17'!Y25+'18'!Y25+'19'!Y25+'20'!Y25+'21'!Y25+'22'!Y25+'23'!Y25+'24'!Y25+'25'!Y25+'26'!Y25+'27'!Y25+'28'!Y25+'29'!Y25+'30'!Y25+'31'!Y25+'32'!Y25+'33'!Y25+'34'!Y25+'35'!Y25+'36'!Y25+'37'!Y25+'38'!Y25+'39'!Y25</f>
        <v>2</v>
      </c>
      <c r="G26" s="117">
        <v>21</v>
      </c>
      <c r="O26" s="49">
        <v>217</v>
      </c>
      <c r="P26" s="430" t="s">
        <v>578</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103.87871164145764</v>
      </c>
      <c r="D27" s="195">
        <f>'1'!U26+'2'!U26+'3'!U26+'4'!U26+'5'!U26+'6'!U26+'7'!U26+'8'!U26+'9'!U26+'10'!U26+'11'!U26+'12'!U26+'13'!U26+'14'!U26+'15'!U26+'16'!U26+'17'!U26+'18'!U26+'19'!U26+'20'!U26+'21'!U26+'22'!U26+'23'!U26+'24'!U26+'25'!U26+'26'!U26+'27'!U26+'28'!U26+'29'!U26+'30'!U26+'31'!U26+'32'!U26+'33'!U26+'34'!U26+'35'!U26+'36'!U26+'37'!U26+'38'!U26+'39'!U26</f>
        <v>48.810770598858085</v>
      </c>
      <c r="E27" s="121">
        <f>'1'!W26+'2'!W26+'3'!W26+'4'!W26+'5'!W26+'6'!W26+'7'!W26+'8'!W26+'9'!W26+'10'!W26+'11'!W26+'12'!W26+'13'!W26+'14'!W26+'15'!W26+'16'!W26+'17'!W26+'18'!W26+'19'!W26+'20'!W26+'21'!W26+'22'!W26+'23'!W26+'24'!W26+'25'!W26+'26'!W26+'27'!W26+'28'!W26+'29'!W26+'30'!W26+'31'!W26+'32'!W26+'33'!W26+'34'!W26+'35'!W26+'36'!W26+'37'!W26+'38'!W26+'39'!W26</f>
        <v>9</v>
      </c>
      <c r="F27" s="173">
        <f>'1'!Y26+'2'!Y26+'3'!Y26+'4'!Y26+'5'!Y26+'6'!Y26+'7'!Y26+'8'!Y26+'9'!Y26+'10'!Y26+'11'!Y26+'12'!Y26+'13'!Y26+'14'!Y26+'15'!Y26+'16'!Y26+'17'!Y26+'18'!Y26+'19'!Y26+'20'!Y26+'21'!Y26+'22'!Y26+'23'!Y26+'24'!Y26+'25'!Y26+'26'!Y26+'27'!Y26+'28'!Y26+'29'!Y26+'30'!Y26+'31'!Y26+'32'!Y26+'33'!Y26+'34'!Y26+'35'!Y26+'36'!Y26+'37'!Y26+'38'!Y26+'39'!Y26</f>
        <v>7</v>
      </c>
      <c r="G27" s="55">
        <v>22</v>
      </c>
      <c r="O27" s="49">
        <v>219</v>
      </c>
      <c r="P27" s="430" t="s">
        <v>579</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119.80134707143837</v>
      </c>
      <c r="D28" s="193">
        <f>'1'!U27+'2'!U27+'3'!U27+'4'!U27+'5'!U27+'6'!U27+'7'!U27+'8'!U27+'9'!U27+'10'!U27+'11'!U27+'12'!U27+'13'!U27+'14'!U27+'15'!U27+'16'!U27+'17'!U27+'18'!U27+'19'!U27+'20'!U27+'21'!U27+'22'!U27+'23'!U27+'24'!U27+'25'!U27+'26'!U27+'27'!U27+'28'!U27+'29'!U27+'30'!U27+'31'!U27+'32'!U27+'33'!U27+'34'!U27+'35'!U27+'36'!U27+'37'!U27+'38'!U27+'39'!U27</f>
        <v>52.814878800736338</v>
      </c>
      <c r="E28" s="120">
        <f>'1'!W27+'2'!W27+'3'!W27+'4'!W27+'5'!W27+'6'!W27+'7'!W27+'8'!W27+'9'!W27+'10'!W27+'11'!W27+'12'!W27+'13'!W27+'14'!W27+'15'!W27+'16'!W27+'17'!W27+'18'!W27+'19'!W27+'20'!W27+'21'!W27+'22'!W27+'23'!W27+'24'!W27+'25'!W27+'26'!W27+'27'!W27+'28'!W27+'29'!W27+'30'!W27+'31'!W27+'32'!W27+'33'!W27+'34'!W27+'35'!W27+'36'!W27+'37'!W27+'38'!W27+'39'!W27</f>
        <v>9</v>
      </c>
      <c r="F28" s="172">
        <f>'1'!Y27+'2'!Y27+'3'!Y27+'4'!Y27+'5'!Y27+'6'!Y27+'7'!Y27+'8'!Y27+'9'!Y27+'10'!Y27+'11'!Y27+'12'!Y27+'13'!Y27+'14'!Y27+'15'!Y27+'16'!Y27+'17'!Y27+'18'!Y27+'19'!Y27+'20'!Y27+'21'!Y27+'22'!Y27+'23'!Y27+'24'!Y27+'25'!Y27+'26'!Y27+'27'!Y27+'28'!Y27+'29'!Y27+'30'!Y27+'31'!Y27+'32'!Y27+'33'!Y27+'34'!Y27+'35'!Y27+'36'!Y27+'37'!Y27+'38'!Y27+'39'!Y27</f>
        <v>7</v>
      </c>
      <c r="G28" s="117">
        <v>23</v>
      </c>
      <c r="O28" s="49">
        <v>301</v>
      </c>
      <c r="P28" s="430" t="s">
        <v>580</v>
      </c>
      <c r="Q28" s="429">
        <v>62895</v>
      </c>
      <c r="R28" s="429">
        <v>61899</v>
      </c>
    </row>
    <row r="29" spans="1:18" x14ac:dyDescent="0.2">
      <c r="A29" s="159" t="s">
        <v>16</v>
      </c>
      <c r="B29" s="3" t="s">
        <v>193</v>
      </c>
      <c r="C29" s="174">
        <f>'1'!S28+'2'!S28+'3'!S28+'4'!S28+'5'!S28+'6'!S28+'7'!S28+'8'!S28+'9'!S28+'10'!S28+'11'!S28+'12'!S28+'13'!S28+'14'!S28+'15'!S28+'16'!S28+'17'!S28+'18'!S28+'19'!S28+'20'!S28+'21'!S28+'22'!S28+'23'!S28+'24'!S28+'25'!S28+'26'!S28+'27'!S28+'28'!S28+'29'!S28+'30'!S28+'31'!S28+'32'!S28+'33'!S28+'34'!S28+'35'!S28+'36'!S28+'37'!S28+'38'!S28+'39'!S28</f>
        <v>101.95066853325244</v>
      </c>
      <c r="D29" s="193">
        <f>'1'!U28+'2'!U28+'3'!U28+'4'!U28+'5'!U28+'6'!U28+'7'!U28+'8'!U28+'9'!U28+'10'!U28+'11'!U28+'12'!U28+'13'!U28+'14'!U28+'15'!U28+'16'!U28+'17'!U28+'18'!U28+'19'!U28+'20'!U28+'21'!U28+'22'!U28+'23'!U28+'24'!U28+'25'!U28+'26'!U28+'27'!U28+'28'!U28+'29'!U28+'30'!U28+'31'!U28+'32'!U28+'33'!U28+'34'!U28+'35'!U28+'36'!U28+'37'!U28+'38'!U28+'39'!U28</f>
        <v>35.294596923694506</v>
      </c>
      <c r="E29" s="120">
        <f>'1'!W28+'2'!W28+'3'!W28+'4'!W28+'5'!W28+'6'!W28+'7'!W28+'8'!W28+'9'!W28+'10'!W28+'11'!W28+'12'!W28+'13'!W28+'14'!W28+'15'!W28+'16'!W28+'17'!W28+'18'!W28+'19'!W28+'20'!W28+'21'!W28+'22'!W28+'23'!W28+'24'!W28+'25'!W28+'26'!W28+'27'!W28+'28'!W28+'29'!W28+'30'!W28+'31'!W28+'32'!W28+'33'!W28+'34'!W28+'35'!W28+'36'!W28+'37'!W28+'38'!W28+'39'!W28</f>
        <v>3</v>
      </c>
      <c r="F29" s="172">
        <f>'1'!Y28+'2'!Y28+'3'!Y28+'4'!Y28+'5'!Y28+'6'!Y28+'7'!Y28+'8'!Y28+'9'!Y28+'10'!Y28+'11'!Y28+'12'!Y28+'13'!Y28+'14'!Y28+'15'!Y28+'16'!Y28+'17'!Y28+'18'!Y28+'19'!Y28+'20'!Y28+'21'!Y28+'22'!Y28+'23'!Y28+'24'!Y28+'25'!Y28+'26'!Y28+'27'!Y28+'28'!Y28+'29'!Y28+'30'!Y28+'31'!Y28+'32'!Y28+'33'!Y28+'34'!Y28+'35'!Y28+'36'!Y28+'37'!Y28+'38'!Y28+'39'!Y28</f>
        <v>2</v>
      </c>
      <c r="G29" s="117">
        <v>24</v>
      </c>
      <c r="O29" s="49"/>
      <c r="P29" s="430" t="s">
        <v>565</v>
      </c>
      <c r="Q29" s="429">
        <v>2933055</v>
      </c>
      <c r="R29" s="429">
        <v>2958496</v>
      </c>
    </row>
    <row r="30" spans="1:18" x14ac:dyDescent="0.2">
      <c r="A30" s="159" t="s">
        <v>17</v>
      </c>
      <c r="B30" s="3" t="s">
        <v>273</v>
      </c>
      <c r="C30" s="174">
        <f>'1'!S29+'2'!S29+'3'!S29+'4'!S29+'5'!S29+'6'!S29+'7'!S29+'8'!S29+'9'!S29+'10'!S29+'11'!S29+'12'!S29+'13'!S29+'14'!S29+'15'!S29+'16'!S29+'17'!S29+'18'!S29+'19'!S29+'20'!S29+'21'!S29+'22'!S29+'23'!S29+'24'!S29+'25'!S29+'26'!S29+'27'!S29+'28'!S29+'29'!S29+'30'!S29+'31'!S29+'32'!S29+'33'!S29+'34'!S29+'35'!S29+'36'!S29+'37'!S29+'38'!S29+'39'!S29</f>
        <v>126.88258678871422</v>
      </c>
      <c r="D30" s="193">
        <f>'1'!U29+'2'!U29+'3'!U29+'4'!U29+'5'!U29+'6'!U29+'7'!U29+'8'!U29+'9'!U29+'10'!U29+'11'!U29+'12'!U29+'13'!U29+'14'!U29+'15'!U29+'16'!U29+'17'!U29+'18'!U29+'19'!U29+'20'!U29+'21'!U29+'22'!U29+'23'!U29+'24'!U29+'25'!U29+'26'!U29+'27'!U29+'28'!U29+'29'!U29+'30'!U29+'31'!U29+'32'!U29+'33'!U29+'34'!U29+'35'!U29+'36'!U29+'37'!U29+'38'!U29+'39'!U29</f>
        <v>61.291037376857545</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2</v>
      </c>
      <c r="G30" s="117">
        <v>25</v>
      </c>
      <c r="O30" s="49">
        <v>203</v>
      </c>
      <c r="P30" s="430" t="s">
        <v>581</v>
      </c>
      <c r="Q30" s="429">
        <v>1187637</v>
      </c>
      <c r="R30" s="429">
        <v>1167801</v>
      </c>
    </row>
    <row r="31" spans="1:18" x14ac:dyDescent="0.2">
      <c r="A31" s="159" t="s">
        <v>18</v>
      </c>
      <c r="B31" s="3" t="s">
        <v>274</v>
      </c>
      <c r="C31" s="174">
        <f>'1'!S30+'2'!S30+'3'!S30+'4'!S30+'5'!S30+'6'!S30+'7'!S30+'8'!S30+'9'!S30+'10'!S30+'11'!S30+'12'!S30+'13'!S30+'14'!S30+'15'!S30+'16'!S30+'17'!S30+'18'!S30+'19'!S30+'20'!S30+'21'!S30+'22'!S30+'23'!S30+'24'!S30+'25'!S30+'26'!S30+'27'!S30+'28'!S30+'29'!S30+'30'!S30+'31'!S30+'32'!S30+'33'!S30+'34'!S30+'35'!S30+'36'!S30+'37'!S30+'38'!S30+'39'!S30</f>
        <v>111.81199713983405</v>
      </c>
      <c r="D31" s="193">
        <f>'1'!U30+'2'!U30+'3'!U30+'4'!U30+'5'!U30+'6'!U30+'7'!U30+'8'!U30+'9'!U30+'10'!U30+'11'!U30+'12'!U30+'13'!U30+'14'!U30+'15'!U30+'16'!U30+'17'!U30+'18'!U30+'19'!U30+'20'!U30+'21'!U30+'22'!U30+'23'!U30+'24'!U30+'25'!U30+'26'!U30+'27'!U30+'28'!U30+'29'!U30+'30'!U30+'31'!U30+'32'!U30+'33'!U30+'34'!U30+'35'!U30+'36'!U30+'37'!U30+'38'!U30+'39'!U30</f>
        <v>72.354226444989095</v>
      </c>
      <c r="E31" s="120">
        <f>'1'!W30+'2'!W30+'3'!W30+'4'!W30+'5'!W30+'6'!W30+'7'!W30+'8'!W30+'9'!W30+'10'!W30+'11'!W30+'12'!W30+'13'!W30+'14'!W30+'15'!W30+'16'!W30+'17'!W30+'18'!W30+'19'!W30+'20'!W30+'21'!W30+'22'!W30+'23'!W30+'24'!W30+'25'!W30+'26'!W30+'27'!W30+'28'!W30+'29'!W30+'30'!W30+'31'!W30+'32'!W30+'33'!W30+'34'!W30+'35'!W30+'36'!W30+'37'!W30+'38'!W30+'39'!W30</f>
        <v>8</v>
      </c>
      <c r="F31" s="172">
        <f>'1'!Y30+'2'!Y30+'3'!Y30+'4'!Y30+'5'!Y30+'6'!Y30+'7'!Y30+'8'!Y30+'9'!Y30+'10'!Y30+'11'!Y30+'12'!Y30+'13'!Y30+'14'!Y30+'15'!Y30+'16'!Y30+'17'!Y30+'18'!Y30+'19'!Y30+'20'!Y30+'21'!Y30+'22'!Y30+'23'!Y30+'24'!Y30+'25'!Y30+'26'!Y30+'27'!Y30+'28'!Y30+'29'!Y30+'30'!Y30+'31'!Y30+'32'!Y30+'33'!Y30+'34'!Y30+'35'!Y30+'36'!Y30+'37'!Y30+'38'!Y30+'39'!Y30</f>
        <v>7</v>
      </c>
      <c r="G31" s="117">
        <v>26</v>
      </c>
      <c r="O31" s="49">
        <v>210</v>
      </c>
      <c r="P31" s="430" t="s">
        <v>582</v>
      </c>
      <c r="Q31" s="429">
        <v>868757</v>
      </c>
      <c r="R31" s="429">
        <v>843054</v>
      </c>
    </row>
    <row r="32" spans="1:18" x14ac:dyDescent="0.2">
      <c r="A32" s="159" t="s">
        <v>19</v>
      </c>
      <c r="B32" s="3" t="s">
        <v>275</v>
      </c>
      <c r="C32" s="174">
        <f>'1'!S31+'2'!S31+'3'!S31+'4'!S31+'5'!S31+'6'!S31+'7'!S31+'8'!S31+'9'!S31+'10'!S31+'11'!S31+'12'!S31+'13'!S31+'14'!S31+'15'!S31+'16'!S31+'17'!S31+'18'!S31+'19'!S31+'20'!S31+'21'!S31+'22'!S31+'23'!S31+'24'!S31+'25'!S31+'26'!S31+'27'!S31+'28'!S31+'29'!S31+'30'!S31+'31'!S31+'32'!S31+'33'!S31+'34'!S31+'35'!S31+'36'!S31+'37'!S31+'38'!S31+'39'!S31</f>
        <v>300.60114280669433</v>
      </c>
      <c r="D32" s="193">
        <f>'1'!U31+'2'!U31+'3'!U31+'4'!U31+'5'!U31+'6'!U31+'7'!U31+'8'!U31+'9'!U31+'10'!U31+'11'!U31+'12'!U31+'13'!U31+'14'!U31+'15'!U31+'16'!U31+'17'!U31+'18'!U31+'19'!U31+'20'!U31+'21'!U31+'22'!U31+'23'!U31+'24'!U31+'25'!U31+'26'!U31+'27'!U31+'28'!U31+'29'!U31+'30'!U31+'31'!U31+'32'!U31+'33'!U31+'34'!U31+'35'!U31+'36'!U31+'37'!U31+'38'!U31+'39'!U31</f>
        <v>210.58914980171184</v>
      </c>
      <c r="E32" s="120">
        <f>'1'!W31+'2'!W31+'3'!W31+'4'!W31+'5'!W31+'6'!W31+'7'!W31+'8'!W31+'9'!W31+'10'!W31+'11'!W31+'12'!W31+'13'!W31+'14'!W31+'15'!W31+'16'!W31+'17'!W31+'18'!W31+'19'!W31+'20'!W31+'21'!W31+'22'!W31+'23'!W31+'24'!W31+'25'!W31+'26'!W31+'27'!W31+'28'!W31+'29'!W31+'30'!W31+'31'!W31+'32'!W31+'33'!W31+'34'!W31+'35'!W31+'36'!W31+'37'!W31+'38'!W31+'39'!W31</f>
        <v>39</v>
      </c>
      <c r="F32" s="172">
        <f>'1'!Y31+'2'!Y31+'3'!Y31+'4'!Y31+'5'!Y31+'6'!Y31+'7'!Y31+'8'!Y31+'9'!Y31+'10'!Y31+'11'!Y31+'12'!Y31+'13'!Y31+'14'!Y31+'15'!Y31+'16'!Y31+'17'!Y31+'18'!Y31+'19'!Y31+'20'!Y31+'21'!Y31+'22'!Y31+'23'!Y31+'24'!Y31+'25'!Y31+'26'!Y31+'27'!Y31+'28'!Y31+'29'!Y31+'30'!Y31+'31'!Y31+'32'!Y31+'33'!Y31+'34'!Y31+'35'!Y31+'36'!Y31+'37'!Y31+'38'!Y31+'39'!Y31</f>
        <v>23</v>
      </c>
      <c r="G32" s="117">
        <v>27</v>
      </c>
      <c r="O32" s="49">
        <v>216</v>
      </c>
      <c r="P32" s="430" t="s">
        <v>583</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151.67315294749653</v>
      </c>
      <c r="D33" s="193">
        <f>'1'!U32+'2'!U32+'3'!U32+'4'!U32+'5'!U32+'6'!U32+'7'!U32+'8'!U32+'9'!U32+'10'!U32+'11'!U32+'12'!U32+'13'!U32+'14'!U32+'15'!U32+'16'!U32+'17'!U32+'18'!U32+'19'!U32+'20'!U32+'21'!U32+'22'!U32+'23'!U32+'24'!U32+'25'!U32+'26'!U32+'27'!U32+'28'!U32+'29'!U32+'30'!U32+'31'!U32+'32'!U32+'33'!U32+'34'!U32+'35'!U32+'36'!U32+'37'!U32+'38'!U32+'39'!U32</f>
        <v>97.879718995637958</v>
      </c>
      <c r="E33" s="120">
        <f>'1'!W32+'2'!W32+'3'!W32+'4'!W32+'5'!W32+'6'!W32+'7'!W32+'8'!W32+'9'!W32+'10'!W32+'11'!W32+'12'!W32+'13'!W32+'14'!W32+'15'!W32+'16'!W32+'17'!W32+'18'!W32+'19'!W32+'20'!W32+'21'!W32+'22'!W32+'23'!W32+'24'!W32+'25'!W32+'26'!W32+'27'!W32+'28'!W32+'29'!W32+'30'!W32+'31'!W32+'32'!W32+'33'!W32+'34'!W32+'35'!W32+'36'!W32+'37'!W32+'38'!W32+'39'!W32</f>
        <v>6</v>
      </c>
      <c r="F33" s="172">
        <f>'1'!Y32+'2'!Y32+'3'!Y32+'4'!Y32+'5'!Y32+'6'!Y32+'7'!Y32+'8'!Y32+'9'!Y32+'10'!Y32+'11'!Y32+'12'!Y32+'13'!Y32+'14'!Y32+'15'!Y32+'16'!Y32+'17'!Y32+'18'!Y32+'19'!Y32+'20'!Y32+'21'!Y32+'22'!Y32+'23'!Y32+'24'!Y32+'25'!Y32+'26'!Y32+'27'!Y32+'28'!Y32+'29'!Y32+'30'!Y32+'31'!Y32+'32'!Y32+'33'!Y32+'34'!Y32+'35'!Y32+'36'!Y32+'37'!Y32+'38'!Y32+'39'!Y32</f>
        <v>5</v>
      </c>
      <c r="G33" s="117">
        <v>28</v>
      </c>
      <c r="O33" s="49">
        <v>381</v>
      </c>
      <c r="P33" s="430" t="s">
        <v>584</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287.60650745389523</v>
      </c>
      <c r="D34" s="193">
        <f>'1'!U33+'2'!U33+'3'!U33+'4'!U33+'5'!U33+'6'!U33+'7'!U33+'8'!U33+'9'!U33+'10'!U33+'11'!U33+'12'!U33+'13'!U33+'14'!U33+'15'!U33+'16'!U33+'17'!U33+'18'!U33+'19'!U33+'20'!U33+'21'!U33+'22'!U33+'23'!U33+'24'!U33+'25'!U33+'26'!U33+'27'!U33+'28'!U33+'29'!U33+'30'!U33+'31'!U33+'32'!U33+'33'!U33+'34'!U33+'35'!U33+'36'!U33+'37'!U33+'38'!U33+'39'!U33</f>
        <v>243.14546655008758</v>
      </c>
      <c r="E34" s="120">
        <f>'1'!W33+'2'!W33+'3'!W33+'4'!W33+'5'!W33+'6'!W33+'7'!W33+'8'!W33+'9'!W33+'10'!W33+'11'!W33+'12'!W33+'13'!W33+'14'!W33+'15'!W33+'16'!W33+'17'!W33+'18'!W33+'19'!W33+'20'!W33+'21'!W33+'22'!W33+'23'!W33+'24'!W33+'25'!W33+'26'!W33+'27'!W33+'28'!W33+'29'!W33+'30'!W33+'31'!W33+'32'!W33+'33'!W33+'34'!W33+'35'!W33+'36'!W33+'37'!W33+'38'!W33+'39'!W33</f>
        <v>2</v>
      </c>
      <c r="F34" s="172">
        <f>'1'!Y33+'2'!Y33+'3'!Y33+'4'!Y33+'5'!Y33+'6'!Y33+'7'!Y33+'8'!Y33+'9'!Y33+'10'!Y33+'11'!Y33+'12'!Y33+'13'!Y33+'14'!Y33+'15'!Y33+'16'!Y33+'17'!Y33+'18'!Y33+'19'!Y33+'20'!Y33+'21'!Y33+'22'!Y33+'23'!Y33+'24'!Y33+'25'!Y33+'26'!Y33+'27'!Y33+'28'!Y33+'29'!Y33+'30'!Y33+'31'!Y33+'32'!Y33+'33'!Y33+'34'!Y33+'35'!Y33+'36'!Y33+'37'!Y33+'38'!Y33+'39'!Y33</f>
        <v>1</v>
      </c>
      <c r="G34" s="117">
        <v>29</v>
      </c>
      <c r="O34" s="49">
        <v>382</v>
      </c>
      <c r="P34" s="430" t="s">
        <v>585</v>
      </c>
      <c r="Q34" s="429">
        <v>178102</v>
      </c>
      <c r="R34" s="429">
        <v>194975</v>
      </c>
    </row>
    <row r="35" spans="1:18" x14ac:dyDescent="0.2">
      <c r="A35" s="159" t="s">
        <v>22</v>
      </c>
      <c r="B35" s="3" t="s">
        <v>378</v>
      </c>
      <c r="C35" s="174">
        <f>'1'!S34+'2'!S34+'3'!S34+'4'!S34+'5'!S34+'6'!S34+'7'!S34+'8'!S34+'9'!S34+'10'!S34+'11'!S34+'12'!S34+'13'!S34+'14'!S34+'15'!S34+'16'!S34+'17'!S34+'18'!S34+'19'!S34+'20'!S34+'21'!S34+'22'!S34+'23'!S34+'24'!S34+'25'!S34+'26'!S34+'27'!S34+'28'!S34+'29'!S34+'30'!S34+'31'!S34+'32'!S34+'33'!S34+'34'!S34+'35'!S34+'36'!S34+'37'!S34+'38'!S34+'39'!S34</f>
        <v>217.23293023378724</v>
      </c>
      <c r="D35" s="193">
        <f>'1'!U34+'2'!U34+'3'!U34+'4'!U34+'5'!U34+'6'!U34+'7'!U34+'8'!U34+'9'!U34+'10'!U34+'11'!U34+'12'!U34+'13'!U34+'14'!U34+'15'!U34+'16'!U34+'17'!U34+'18'!U34+'19'!U34+'20'!U34+'21'!U34+'22'!U34+'23'!U34+'24'!U34+'25'!U34+'26'!U34+'27'!U34+'28'!U34+'29'!U34+'30'!U34+'31'!U34+'32'!U34+'33'!U34+'34'!U34+'35'!U34+'36'!U34+'37'!U34+'38'!U34+'39'!U34</f>
        <v>149.91810859604422</v>
      </c>
      <c r="E35" s="120">
        <f>'1'!W34+'2'!W34+'3'!W34+'4'!W34+'5'!W34+'6'!W34+'7'!W34+'8'!W34+'9'!W34+'10'!W34+'11'!W34+'12'!W34+'13'!W34+'14'!W34+'15'!W34+'16'!W34+'17'!W34+'18'!W34+'19'!W34+'20'!W34+'21'!W34+'22'!W34+'23'!W34+'24'!W34+'25'!W34+'26'!W34+'27'!W34+'28'!W34+'29'!W34+'30'!W34+'31'!W34+'32'!W34+'33'!W34+'34'!W34+'35'!W34+'36'!W34+'37'!W34+'38'!W34+'39'!W34</f>
        <v>8</v>
      </c>
      <c r="F35" s="172">
        <f>'1'!Y34+'2'!Y34+'3'!Y34+'4'!Y34+'5'!Y34+'6'!Y34+'7'!Y34+'8'!Y34+'9'!Y34+'10'!Y34+'11'!Y34+'12'!Y34+'13'!Y34+'14'!Y34+'15'!Y34+'16'!Y34+'17'!Y34+'18'!Y34+'19'!Y34+'20'!Y34+'21'!Y34+'22'!Y34+'23'!Y34+'24'!Y34+'25'!Y34+'26'!Y34+'27'!Y34+'28'!Y34+'29'!Y34+'30'!Y34+'31'!Y34+'32'!Y34+'33'!Y34+'34'!Y34+'35'!Y34+'36'!Y34+'37'!Y34+'38'!Y34+'39'!Y34</f>
        <v>8</v>
      </c>
      <c r="G35" s="117">
        <v>30</v>
      </c>
      <c r="O35" s="49"/>
      <c r="P35" s="430" t="s">
        <v>566</v>
      </c>
      <c r="Q35" s="429">
        <v>1278601</v>
      </c>
      <c r="R35" s="429">
        <v>1266442</v>
      </c>
    </row>
    <row r="36" spans="1:18" x14ac:dyDescent="0.2">
      <c r="A36" s="159" t="s">
        <v>23</v>
      </c>
      <c r="B36" s="3" t="s">
        <v>194</v>
      </c>
      <c r="C36" s="174">
        <f>'1'!S35+'2'!S35+'3'!S35+'4'!S35+'5'!S35+'6'!S35+'7'!S35+'8'!S35+'9'!S35+'10'!S35+'11'!S35+'12'!S35+'13'!S35+'14'!S35+'15'!S35+'16'!S35+'17'!S35+'18'!S35+'19'!S35+'20'!S35+'21'!S35+'22'!S35+'23'!S35+'24'!S35+'25'!S35+'26'!S35+'27'!S35+'28'!S35+'29'!S35+'30'!S35+'31'!S35+'32'!S35+'33'!S35+'34'!S35+'35'!S35+'36'!S35+'37'!S35+'38'!S35+'39'!S35</f>
        <v>157.75614196418636</v>
      </c>
      <c r="D36" s="193">
        <f>'1'!U35+'2'!U35+'3'!U35+'4'!U35+'5'!U35+'6'!U35+'7'!U35+'8'!U35+'9'!U35+'10'!U35+'11'!U35+'12'!U35+'13'!U35+'14'!U35+'15'!U35+'16'!U35+'17'!U35+'18'!U35+'19'!U35+'20'!U35+'21'!U35+'22'!U35+'23'!U35+'24'!U35+'25'!U35+'26'!U35+'27'!U35+'28'!U35+'29'!U35+'30'!U35+'31'!U35+'32'!U35+'33'!U35+'34'!U35+'35'!U35+'36'!U35+'37'!U35+'38'!U35+'39'!U35</f>
        <v>80.639936443159698</v>
      </c>
      <c r="E36" s="120">
        <f>'1'!W35+'2'!W35+'3'!W35+'4'!W35+'5'!W35+'6'!W35+'7'!W35+'8'!W35+'9'!W35+'10'!W35+'11'!W35+'12'!W35+'13'!W35+'14'!W35+'15'!W35+'16'!W35+'17'!W35+'18'!W35+'19'!W35+'20'!W35+'21'!W35+'22'!W35+'23'!W35+'24'!W35+'25'!W35+'26'!W35+'27'!W35+'28'!W35+'29'!W35+'30'!W35+'31'!W35+'32'!W35+'33'!W35+'34'!W35+'35'!W35+'36'!W35+'37'!W35+'38'!W35+'39'!W35</f>
        <v>4</v>
      </c>
      <c r="F36" s="172">
        <f>'1'!Y35+'2'!Y35+'3'!Y35+'4'!Y35+'5'!Y35+'6'!Y35+'7'!Y35+'8'!Y35+'9'!Y35+'10'!Y35+'11'!Y35+'12'!Y35+'13'!Y35+'14'!Y35+'15'!Y35+'16'!Y35+'17'!Y35+'18'!Y35+'19'!Y35+'20'!Y35+'21'!Y35+'22'!Y35+'23'!Y35+'24'!Y35+'25'!Y35+'26'!Y35+'27'!Y35+'28'!Y35+'29'!Y35+'30'!Y35+'31'!Y35+'32'!Y35+'33'!Y35+'34'!Y35+'35'!Y35+'36'!Y35+'37'!Y35+'38'!Y35+'39'!Y35</f>
        <v>5</v>
      </c>
      <c r="G36" s="117">
        <v>31</v>
      </c>
      <c r="O36" s="49">
        <v>213</v>
      </c>
      <c r="P36" s="430" t="s">
        <v>586</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121.98050073004539</v>
      </c>
      <c r="D37" s="193">
        <f>'1'!U36+'2'!U36+'3'!U36+'4'!U36+'5'!U36+'6'!U36+'7'!U36+'8'!U36+'9'!U36+'10'!U36+'11'!U36+'12'!U36+'13'!U36+'14'!U36+'15'!U36+'16'!U36+'17'!U36+'18'!U36+'19'!U36+'20'!U36+'21'!U36+'22'!U36+'23'!U36+'24'!U36+'25'!U36+'26'!U36+'27'!U36+'28'!U36+'29'!U36+'30'!U36+'31'!U36+'32'!U36+'33'!U36+'34'!U36+'35'!U36+'36'!U36+'37'!U36+'38'!U36+'39'!U36</f>
        <v>85.998747822315522</v>
      </c>
      <c r="E37" s="120">
        <f>'1'!W36+'2'!W36+'3'!W36+'4'!W36+'5'!W36+'6'!W36+'7'!W36+'8'!W36+'9'!W36+'10'!W36+'11'!W36+'12'!W36+'13'!W36+'14'!W36+'15'!W36+'16'!W36+'17'!W36+'18'!W36+'19'!W36+'20'!W36+'21'!W36+'22'!W36+'23'!W36+'24'!W36+'25'!W36+'26'!W36+'27'!W36+'28'!W36+'29'!W36+'30'!W36+'31'!W36+'32'!W36+'33'!W36+'34'!W36+'35'!W36+'36'!W36+'37'!W36+'38'!W36+'39'!W36</f>
        <v>7</v>
      </c>
      <c r="F37" s="172">
        <f>'1'!Y36+'2'!Y36+'3'!Y36+'4'!Y36+'5'!Y36+'6'!Y36+'7'!Y36+'8'!Y36+'9'!Y36+'10'!Y36+'11'!Y36+'12'!Y36+'13'!Y36+'14'!Y36+'15'!Y36+'16'!Y36+'17'!Y36+'18'!Y36+'19'!Y36+'20'!Y36+'21'!Y36+'22'!Y36+'23'!Y36+'24'!Y36+'25'!Y36+'26'!Y36+'27'!Y36+'28'!Y36+'29'!Y36+'30'!Y36+'31'!Y36+'32'!Y36+'33'!Y36+'34'!Y36+'35'!Y36+'36'!Y36+'37'!Y36+'38'!Y36+'39'!Y36</f>
        <v>9</v>
      </c>
      <c r="G37" s="117">
        <v>32</v>
      </c>
      <c r="O37" s="49">
        <v>215</v>
      </c>
      <c r="P37" s="430" t="s">
        <v>587</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122.99901959268209</v>
      </c>
      <c r="D38" s="193">
        <f>'1'!U37+'2'!U37+'3'!U37+'4'!U37+'5'!U37+'6'!U37+'7'!U37+'8'!U37+'9'!U37+'10'!U37+'11'!U37+'12'!U37+'13'!U37+'14'!U37+'15'!U37+'16'!U37+'17'!U37+'18'!U37+'19'!U37+'20'!U37+'21'!U37+'22'!U37+'23'!U37+'24'!U37+'25'!U37+'26'!U37+'27'!U37+'28'!U37+'29'!U37+'30'!U37+'31'!U37+'32'!U37+'33'!U37+'34'!U37+'35'!U37+'36'!U37+'37'!U37+'38'!U37+'39'!U37</f>
        <v>91.383303040620007</v>
      </c>
      <c r="E38" s="120">
        <f>'1'!W37+'2'!W37+'3'!W37+'4'!W37+'5'!W37+'6'!W37+'7'!W37+'8'!W37+'9'!W37+'10'!W37+'11'!W37+'12'!W37+'13'!W37+'14'!W37+'15'!W37+'16'!W37+'17'!W37+'18'!W37+'19'!W37+'20'!W37+'21'!W37+'22'!W37+'23'!W37+'24'!W37+'25'!W37+'26'!W37+'27'!W37+'28'!W37+'29'!W37+'30'!W37+'31'!W37+'32'!W37+'33'!W37+'34'!W37+'35'!W37+'36'!W37+'37'!W37+'38'!W37+'39'!W37</f>
        <v>9</v>
      </c>
      <c r="F38" s="172">
        <f>'1'!Y37+'2'!Y37+'3'!Y37+'4'!Y37+'5'!Y37+'6'!Y37+'7'!Y37+'8'!Y37+'9'!Y37+'10'!Y37+'11'!Y37+'12'!Y37+'13'!Y37+'14'!Y37+'15'!Y37+'16'!Y37+'17'!Y37+'18'!Y37+'19'!Y37+'20'!Y37+'21'!Y37+'22'!Y37+'23'!Y37+'24'!Y37+'25'!Y37+'26'!Y37+'27'!Y37+'28'!Y37+'29'!Y37+'30'!Y37+'31'!Y37+'32'!Y37+'33'!Y37+'34'!Y37+'35'!Y37+'36'!Y37+'37'!Y37+'38'!Y37+'39'!Y37</f>
        <v>6</v>
      </c>
      <c r="G38" s="117">
        <v>33</v>
      </c>
      <c r="O38" s="49">
        <v>218</v>
      </c>
      <c r="P38" s="430" t="s">
        <v>588</v>
      </c>
      <c r="Q38" s="429">
        <v>258553</v>
      </c>
      <c r="R38" s="429">
        <v>243824</v>
      </c>
    </row>
    <row r="39" spans="1:18" x14ac:dyDescent="0.2">
      <c r="A39" s="159" t="s">
        <v>26</v>
      </c>
      <c r="B39" s="3" t="s">
        <v>277</v>
      </c>
      <c r="C39" s="174">
        <f>'1'!S38+'2'!S38+'3'!S38+'4'!S38+'5'!S38+'6'!S38+'7'!S38+'8'!S38+'9'!S38+'10'!S38+'11'!S38+'12'!S38+'13'!S38+'14'!S38+'15'!S38+'16'!S38+'17'!S38+'18'!S38+'19'!S38+'20'!S38+'21'!S38+'22'!S38+'23'!S38+'24'!S38+'25'!S38+'26'!S38+'27'!S38+'28'!S38+'29'!S38+'30'!S38+'31'!S38+'32'!S38+'33'!S38+'34'!S38+'35'!S38+'36'!S38+'37'!S38+'38'!S38+'39'!S38</f>
        <v>127.51202194064857</v>
      </c>
      <c r="D39" s="193">
        <f>'1'!U38+'2'!U38+'3'!U38+'4'!U38+'5'!U38+'6'!U38+'7'!U38+'8'!U38+'9'!U38+'10'!U38+'11'!U38+'12'!U38+'13'!U38+'14'!U38+'15'!U38+'16'!U38+'17'!U38+'18'!U38+'19'!U38+'20'!U38+'21'!U38+'22'!U38+'23'!U38+'24'!U38+'25'!U38+'26'!U38+'27'!U38+'28'!U38+'29'!U38+'30'!U38+'31'!U38+'32'!U38+'33'!U38+'34'!U38+'35'!U38+'36'!U38+'37'!U38+'38'!U38+'39'!U38</f>
        <v>70.035411676304548</v>
      </c>
      <c r="E39" s="120">
        <f>'1'!W38+'2'!W38+'3'!W38+'4'!W38+'5'!W38+'6'!W38+'7'!W38+'8'!W38+'9'!W38+'10'!W38+'11'!W38+'12'!W38+'13'!W38+'14'!W38+'15'!W38+'16'!W38+'17'!W38+'18'!W38+'19'!W38+'20'!W38+'21'!W38+'22'!W38+'23'!W38+'24'!W38+'25'!W38+'26'!W38+'27'!W38+'28'!W38+'29'!W38+'30'!W38+'31'!W38+'32'!W38+'33'!W38+'34'!W38+'35'!W38+'36'!W38+'37'!W38+'38'!W38+'39'!W38</f>
        <v>13</v>
      </c>
      <c r="F39" s="172">
        <f>'1'!Y38+'2'!Y38+'3'!Y38+'4'!Y38+'5'!Y38+'6'!Y38+'7'!Y38+'8'!Y38+'9'!Y38+'10'!Y38+'11'!Y38+'12'!Y38+'13'!Y38+'14'!Y38+'15'!Y38+'16'!Y38+'17'!Y38+'18'!Y38+'19'!Y38+'20'!Y38+'21'!Y38+'22'!Y38+'23'!Y38+'24'!Y38+'25'!Y38+'26'!Y38+'27'!Y38+'28'!Y38+'29'!Y38+'30'!Y38+'31'!Y38+'32'!Y38+'33'!Y38+'34'!Y38+'35'!Y38+'36'!Y38+'37'!Y38+'38'!Y38+'39'!Y38</f>
        <v>12</v>
      </c>
      <c r="G39" s="117">
        <v>34</v>
      </c>
      <c r="O39" s="49">
        <v>220</v>
      </c>
      <c r="P39" s="430" t="s">
        <v>589</v>
      </c>
      <c r="Q39" s="429">
        <v>236199</v>
      </c>
      <c r="R39" s="429">
        <v>216961</v>
      </c>
    </row>
    <row r="40" spans="1:18" x14ac:dyDescent="0.2">
      <c r="A40" s="159" t="s">
        <v>51</v>
      </c>
      <c r="B40" s="3" t="s">
        <v>368</v>
      </c>
      <c r="C40" s="174">
        <f>'1'!S39+'2'!S39+'3'!S39+'4'!S39+'5'!S39+'6'!S39+'7'!S39+'8'!S39+'9'!S39+'10'!S39+'11'!S39+'12'!S39+'13'!S39+'14'!S39+'15'!S39+'16'!S39+'17'!S39+'18'!S39+'19'!S39+'20'!S39+'21'!S39+'22'!S39+'23'!S39+'24'!S39+'25'!S39+'26'!S39+'27'!S39+'28'!S39+'29'!S39+'30'!S39+'31'!S39+'32'!S39+'33'!S39+'34'!S39+'35'!S39+'36'!S39+'37'!S39+'38'!S39+'39'!S39</f>
        <v>112.79832253952279</v>
      </c>
      <c r="D40" s="193">
        <f>'1'!U39+'2'!U39+'3'!U39+'4'!U39+'5'!U39+'6'!U39+'7'!U39+'8'!U39+'9'!U39+'10'!U39+'11'!U39+'12'!U39+'13'!U39+'14'!U39+'15'!U39+'16'!U39+'17'!U39+'18'!U39+'19'!U39+'20'!U39+'21'!U39+'22'!U39+'23'!U39+'24'!U39+'25'!U39+'26'!U39+'27'!U39+'28'!U39+'29'!U39+'30'!U39+'31'!U39+'32'!U39+'33'!U39+'34'!U39+'35'!U39+'36'!U39+'37'!U39+'38'!U39+'39'!U39</f>
        <v>63.089860249292016</v>
      </c>
      <c r="E40" s="120">
        <f>'1'!W39+'2'!W39+'3'!W39+'4'!W39+'5'!W39+'6'!W39+'7'!W39+'8'!W39+'9'!W39+'10'!W39+'11'!W39+'12'!W39+'13'!W39+'14'!W39+'15'!W39+'16'!W39+'17'!W39+'18'!W39+'19'!W39+'20'!W39+'21'!W39+'22'!W39+'23'!W39+'24'!W39+'25'!W39+'26'!W39+'27'!W39+'28'!W39+'29'!W39+'30'!W39+'31'!W39+'32'!W39+'33'!W39+'34'!W39+'35'!W39+'36'!W39+'37'!W39+'38'!W39+'39'!W39</f>
        <v>8</v>
      </c>
      <c r="F40" s="172">
        <f>'1'!Y39+'2'!Y39+'3'!Y39+'4'!Y39+'5'!Y39+'6'!Y39+'7'!Y39+'8'!Y39+'9'!Y39+'10'!Y39+'11'!Y39+'12'!Y39+'13'!Y39+'14'!Y39+'15'!Y39+'16'!Y39+'17'!Y39+'18'!Y39+'19'!Y39+'20'!Y39+'21'!Y39+'22'!Y39+'23'!Y39+'24'!Y39+'25'!Y39+'26'!Y39+'27'!Y39+'28'!Y39+'29'!Y39+'30'!Y39+'31'!Y39+'32'!Y39+'33'!Y39+'34'!Y39+'35'!Y39+'36'!Y39+'37'!Y39+'38'!Y39+'39'!Y39</f>
        <v>8</v>
      </c>
      <c r="G40" s="117">
        <v>35</v>
      </c>
      <c r="O40" s="49">
        <v>228</v>
      </c>
      <c r="P40" s="430" t="s">
        <v>519</v>
      </c>
      <c r="Q40" s="429">
        <v>278667</v>
      </c>
      <c r="R40" s="429">
        <v>294992</v>
      </c>
    </row>
    <row r="41" spans="1:18" x14ac:dyDescent="0.2">
      <c r="A41" s="159" t="s">
        <v>195</v>
      </c>
      <c r="B41" s="3" t="s">
        <v>41</v>
      </c>
      <c r="C41" s="174">
        <f>'1'!S40+'2'!S40+'3'!S40+'4'!S40+'5'!S40+'6'!S40+'7'!S40+'8'!S40+'9'!S40+'10'!S40+'11'!S40+'12'!S40+'13'!S40+'14'!S40+'15'!S40+'16'!S40+'17'!S40+'18'!S40+'19'!S40+'20'!S40+'21'!S40+'22'!S40+'23'!S40+'24'!S40+'25'!S40+'26'!S40+'27'!S40+'28'!S40+'29'!S40+'30'!S40+'31'!S40+'32'!S40+'33'!S40+'34'!S40+'35'!S40+'36'!S40+'37'!S40+'38'!S40+'39'!S40</f>
        <v>196.0314051864035</v>
      </c>
      <c r="D41" s="193">
        <f>'1'!U40+'2'!U40+'3'!U40+'4'!U40+'5'!U40+'6'!U40+'7'!U40+'8'!U40+'9'!U40+'10'!U40+'11'!U40+'12'!U40+'13'!U40+'14'!U40+'15'!U40+'16'!U40+'17'!U40+'18'!U40+'19'!U40+'20'!U40+'21'!U40+'22'!U40+'23'!U40+'24'!U40+'25'!U40+'26'!U40+'27'!U40+'28'!U40+'29'!U40+'30'!U40+'31'!U40+'32'!U40+'33'!U40+'34'!U40+'35'!U40+'36'!U40+'37'!U40+'38'!U40+'39'!U40</f>
        <v>110.29294705430853</v>
      </c>
      <c r="E41" s="120">
        <f>'1'!W40+'2'!W40+'3'!W40+'4'!W40+'5'!W40+'6'!W40+'7'!W40+'8'!W40+'9'!W40+'10'!W40+'11'!W40+'12'!W40+'13'!W40+'14'!W40+'15'!W40+'16'!W40+'17'!W40+'18'!W40+'19'!W40+'20'!W40+'21'!W40+'22'!W40+'23'!W40+'24'!W40+'25'!W40+'26'!W40+'27'!W40+'28'!W40+'29'!W40+'30'!W40+'31'!W40+'32'!W40+'33'!W40+'34'!W40+'35'!W40+'36'!W40+'37'!W40+'38'!W40+'39'!W40</f>
        <v>27</v>
      </c>
      <c r="F41" s="172">
        <f>'1'!Y40+'2'!Y40+'3'!Y40+'4'!Y40+'5'!Y40+'6'!Y40+'7'!Y40+'8'!Y40+'9'!Y40+'10'!Y40+'11'!Y40+'12'!Y40+'13'!Y40+'14'!Y40+'15'!Y40+'16'!Y40+'17'!Y40+'18'!Y40+'19'!Y40+'20'!Y40+'21'!Y40+'22'!Y40+'23'!Y40+'24'!Y40+'25'!Y40+'26'!Y40+'27'!Y40+'28'!Y40+'29'!Y40+'30'!Y40+'31'!Y40+'32'!Y40+'33'!Y40+'34'!Y40+'35'!Y40+'36'!Y40+'37'!Y40+'38'!Y40+'39'!Y40</f>
        <v>18</v>
      </c>
      <c r="G41" s="117">
        <v>36</v>
      </c>
      <c r="O41" s="49">
        <v>365</v>
      </c>
      <c r="P41" s="430" t="s">
        <v>522</v>
      </c>
      <c r="Q41" s="429">
        <v>63889</v>
      </c>
      <c r="R41" s="429">
        <v>64190</v>
      </c>
    </row>
    <row r="42" spans="1:18" x14ac:dyDescent="0.2">
      <c r="A42" s="159" t="s">
        <v>372</v>
      </c>
      <c r="B42" s="3" t="s">
        <v>346</v>
      </c>
      <c r="C42" s="174">
        <f>'1'!S41+'2'!S41+'3'!S41+'4'!S41+'5'!S41+'6'!S41+'7'!S41+'8'!S41+'9'!S41+'10'!S41+'11'!S41+'12'!S41+'13'!S41+'14'!S41+'15'!S41+'16'!S41+'17'!S41+'18'!S41+'19'!S41+'20'!S41+'21'!S41+'22'!S41+'23'!S41+'24'!S41+'25'!S41+'26'!S41+'27'!S41+'28'!S41+'29'!S41+'30'!S41+'31'!S41+'32'!S41+'33'!S41+'34'!S41+'35'!S41+'36'!S41+'37'!S41+'38'!S41+'39'!S41</f>
        <v>135.54936281499945</v>
      </c>
      <c r="D42" s="193">
        <f>'1'!U41+'2'!U41+'3'!U41+'4'!U41+'5'!U41+'6'!U41+'7'!U41+'8'!U41+'9'!U41+'10'!U41+'11'!U41+'12'!U41+'13'!U41+'14'!U41+'15'!U41+'16'!U41+'17'!U41+'18'!U41+'19'!U41+'20'!U41+'21'!U41+'22'!U41+'23'!U41+'24'!U41+'25'!U41+'26'!U41+'27'!U41+'28'!U41+'29'!U41+'30'!U41+'31'!U41+'32'!U41+'33'!U41+'34'!U41+'35'!U41+'36'!U41+'37'!U41+'38'!U41+'39'!U41</f>
        <v>69.09979037150687</v>
      </c>
      <c r="E42" s="120">
        <f>'1'!W41+'2'!W41+'3'!W41+'4'!W41+'5'!W41+'6'!W41+'7'!W41+'8'!W41+'9'!W41+'10'!W41+'11'!W41+'12'!W41+'13'!W41+'14'!W41+'15'!W41+'16'!W41+'17'!W41+'18'!W41+'19'!W41+'20'!W41+'21'!W41+'22'!W41+'23'!W41+'24'!W41+'25'!W41+'26'!W41+'27'!W41+'28'!W41+'29'!W41+'30'!W41+'31'!W41+'32'!W41+'33'!W41+'34'!W41+'35'!W41+'36'!W41+'37'!W41+'38'!W41+'39'!W41</f>
        <v>19</v>
      </c>
      <c r="F42" s="172">
        <f>'1'!Y41+'2'!Y41+'3'!Y41+'4'!Y41+'5'!Y41+'6'!Y41+'7'!Y41+'8'!Y41+'9'!Y41+'10'!Y41+'11'!Y41+'12'!Y41+'13'!Y41+'14'!Y41+'15'!Y41+'16'!Y41+'17'!Y41+'18'!Y41+'19'!Y41+'20'!Y41+'21'!Y41+'22'!Y41+'23'!Y41+'24'!Y41+'25'!Y41+'26'!Y41+'27'!Y41+'28'!Y41+'29'!Y41+'30'!Y41+'31'!Y41+'32'!Y41+'33'!Y41+'34'!Y41+'35'!Y41+'36'!Y41+'37'!Y41+'38'!Y41+'39'!Y41</f>
        <v>14</v>
      </c>
      <c r="G42" s="117">
        <v>37</v>
      </c>
      <c r="O42" s="49"/>
      <c r="P42" s="430" t="s">
        <v>590</v>
      </c>
      <c r="Q42" s="429">
        <v>2700326</v>
      </c>
      <c r="R42" s="429">
        <v>2598785</v>
      </c>
    </row>
    <row r="43" spans="1:18" x14ac:dyDescent="0.2">
      <c r="A43" s="159" t="s">
        <v>373</v>
      </c>
      <c r="B43" s="3" t="s">
        <v>279</v>
      </c>
      <c r="C43" s="174">
        <f>'1'!S42+'2'!S42+'3'!S42+'4'!S42+'5'!S42+'6'!S42+'7'!S42+'8'!S42+'9'!S42+'10'!S42+'11'!S42+'12'!S42+'13'!S42+'14'!S42+'15'!S42+'16'!S42+'17'!S42+'18'!S42+'19'!S42+'20'!S42+'21'!S42+'22'!S42+'23'!S42+'24'!S42+'25'!S42+'26'!S42+'27'!S42+'28'!S42+'29'!S42+'30'!S42+'31'!S42+'32'!S42+'33'!S42+'34'!S42+'35'!S42+'36'!S42+'37'!S42+'38'!S42+'39'!S42</f>
        <v>104.18363650309699</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493</v>
      </c>
      <c r="Q43" s="429">
        <v>2444385</v>
      </c>
      <c r="R43" s="429">
        <v>2355693</v>
      </c>
    </row>
    <row r="44" spans="1:18" x14ac:dyDescent="0.2">
      <c r="A44" s="159" t="s">
        <v>374</v>
      </c>
      <c r="B44" s="3" t="s">
        <v>280</v>
      </c>
      <c r="C44" s="176">
        <f>'1'!S43+'2'!S43+'3'!S43+'4'!S43+'5'!S43+'6'!S43+'7'!S43+'8'!S43+'9'!S43+'10'!S43+'11'!S43+'12'!S43+'13'!S43+'14'!S43+'15'!S43+'16'!S43+'17'!S43+'18'!S43+'19'!S43+'20'!S43+'21'!S43+'22'!S43+'23'!S43+'24'!S43+'25'!S43+'26'!S43+'27'!S43+'28'!S43+'29'!S43+'30'!S43+'31'!S43+'32'!S43+'33'!S43+'34'!S43+'35'!S43+'36'!S43+'37'!S43+'38'!S43+'39'!S43</f>
        <v>103.43871265515941</v>
      </c>
      <c r="D44" s="193">
        <f>'1'!U43+'2'!U43+'3'!U43+'4'!U43+'5'!U43+'6'!U43+'7'!U43+'8'!U43+'9'!U43+'10'!U43+'11'!U43+'12'!U43+'13'!U43+'14'!U43+'15'!U43+'16'!U43+'17'!U43+'18'!U43+'19'!U43+'20'!U43+'21'!U43+'22'!U43+'23'!U43+'24'!U43+'25'!U43+'26'!U43+'27'!U43+'28'!U43+'29'!U43+'30'!U43+'31'!U43+'32'!U43+'33'!U43+'34'!U43+'35'!U43+'36'!U43+'37'!U43+'38'!U43+'39'!U43</f>
        <v>32.388522420040026</v>
      </c>
      <c r="E44" s="120">
        <f>'1'!W43+'2'!W43+'3'!W43+'4'!W43+'5'!W43+'6'!W43+'7'!W43+'8'!W43+'9'!W43+'10'!W43+'11'!W43+'12'!W43+'13'!W43+'14'!W43+'15'!W43+'16'!W43+'17'!W43+'18'!W43+'19'!W43+'20'!W43+'21'!W43+'22'!W43+'23'!W43+'24'!W43+'25'!W43+'26'!W43+'27'!W43+'28'!W43+'29'!W43+'30'!W43+'31'!W43+'32'!W43+'33'!W43+'34'!W43+'35'!W43+'36'!W43+'37'!W43+'38'!W43+'39'!W43</f>
        <v>2</v>
      </c>
      <c r="F44" s="172">
        <f>'1'!Y43+'2'!Y43+'3'!Y43+'4'!Y43+'5'!Y43+'6'!Y43+'7'!Y43+'8'!Y43+'9'!Y43+'10'!Y43+'11'!Y43+'12'!Y43+'13'!Y43+'14'!Y43+'15'!Y43+'16'!Y43+'17'!Y43+'18'!Y43+'19'!Y43+'20'!Y43+'21'!Y43+'22'!Y43+'23'!Y43+'24'!Y43+'25'!Y43+'26'!Y43+'27'!Y43+'28'!Y43+'29'!Y43+'30'!Y43+'31'!Y43+'32'!Y43+'33'!Y43+'34'!Y43+'35'!Y43+'36'!Y43+'37'!Y43+'38'!Y43+'39'!Y43</f>
        <v>5</v>
      </c>
      <c r="G44" s="117">
        <v>39</v>
      </c>
      <c r="O44" s="49">
        <v>442</v>
      </c>
      <c r="P44" s="430" t="s">
        <v>591</v>
      </c>
      <c r="Q44" s="429">
        <v>38269</v>
      </c>
      <c r="R44" s="429">
        <v>35368</v>
      </c>
    </row>
    <row r="45" spans="1:18" x14ac:dyDescent="0.2">
      <c r="A45" s="106"/>
      <c r="B45" s="94" t="s">
        <v>83</v>
      </c>
      <c r="C45" s="206">
        <f>SUM(C6:C44)</f>
        <v>4931.6449111696975</v>
      </c>
      <c r="D45" s="207">
        <f>SUM(D6:D44)</f>
        <v>2413.2751196193544</v>
      </c>
      <c r="E45" s="204">
        <f>SUM(E6:E44)</f>
        <v>366</v>
      </c>
      <c r="F45" s="205">
        <f>SUM(F6:F44)</f>
        <v>309</v>
      </c>
      <c r="G45" s="118"/>
      <c r="O45" s="49">
        <v>443</v>
      </c>
      <c r="P45" s="430" t="s">
        <v>592</v>
      </c>
      <c r="Q45" s="429">
        <v>183066</v>
      </c>
      <c r="R45" s="429">
        <v>173284</v>
      </c>
    </row>
    <row r="46" spans="1:18" x14ac:dyDescent="0.2">
      <c r="A46" s="398" t="str">
        <f>取引基本表!$E$1</f>
        <v>2015年西宮市産業連関表</v>
      </c>
      <c r="B46" s="400"/>
      <c r="C46" s="48"/>
      <c r="D46" s="48"/>
      <c r="E46" s="48"/>
      <c r="F46" s="48"/>
      <c r="G46" s="48"/>
      <c r="O46" s="49">
        <v>446</v>
      </c>
      <c r="P46" s="430" t="s">
        <v>527</v>
      </c>
      <c r="Q46" s="429">
        <v>34606</v>
      </c>
      <c r="R46" s="429">
        <v>34440</v>
      </c>
    </row>
    <row r="47" spans="1:18" x14ac:dyDescent="0.2">
      <c r="C47" s="208"/>
      <c r="D47" s="208"/>
      <c r="E47" s="208"/>
      <c r="F47" s="208"/>
      <c r="G47" s="48"/>
      <c r="O47" s="49"/>
      <c r="P47" s="430" t="s">
        <v>568</v>
      </c>
      <c r="Q47" s="429">
        <v>1115874</v>
      </c>
      <c r="R47" s="429">
        <v>1131429</v>
      </c>
    </row>
    <row r="48" spans="1:18" x14ac:dyDescent="0.2">
      <c r="C48" s="48"/>
      <c r="D48" s="48"/>
      <c r="E48" s="48"/>
      <c r="F48" s="48"/>
      <c r="G48" s="48"/>
      <c r="O48" s="49">
        <v>208</v>
      </c>
      <c r="P48" s="430" t="s">
        <v>593</v>
      </c>
      <c r="Q48" s="429">
        <v>178175</v>
      </c>
      <c r="R48" s="429">
        <v>205903</v>
      </c>
    </row>
    <row r="49" spans="3:18" x14ac:dyDescent="0.2">
      <c r="C49" s="48"/>
      <c r="D49" s="48"/>
      <c r="E49" s="48"/>
      <c r="F49" s="48"/>
      <c r="G49" s="48"/>
      <c r="O49" s="49">
        <v>212</v>
      </c>
      <c r="P49" s="430" t="s">
        <v>594</v>
      </c>
      <c r="Q49" s="429">
        <v>264770</v>
      </c>
      <c r="R49" s="429">
        <v>271944</v>
      </c>
    </row>
    <row r="50" spans="3:18" x14ac:dyDescent="0.2">
      <c r="O50" s="49">
        <v>227</v>
      </c>
      <c r="P50" s="430" t="s">
        <v>518</v>
      </c>
      <c r="Q50" s="429">
        <v>120665</v>
      </c>
      <c r="R50" s="429">
        <v>111832</v>
      </c>
    </row>
    <row r="51" spans="3:18" x14ac:dyDescent="0.2">
      <c r="O51" s="49">
        <v>229</v>
      </c>
      <c r="P51" s="430" t="s">
        <v>520</v>
      </c>
      <c r="Q51" s="429">
        <v>348616</v>
      </c>
      <c r="R51" s="429">
        <v>341914</v>
      </c>
    </row>
    <row r="52" spans="3:18" x14ac:dyDescent="0.2">
      <c r="O52" s="49">
        <v>464</v>
      </c>
      <c r="P52" s="430" t="s">
        <v>595</v>
      </c>
      <c r="Q52" s="429">
        <v>93387</v>
      </c>
      <c r="R52" s="429">
        <v>97242</v>
      </c>
    </row>
    <row r="53" spans="3:18" x14ac:dyDescent="0.2">
      <c r="O53" s="49">
        <v>481</v>
      </c>
      <c r="P53" s="430" t="s">
        <v>596</v>
      </c>
      <c r="Q53" s="429">
        <v>50484</v>
      </c>
      <c r="R53" s="429">
        <v>48645</v>
      </c>
    </row>
    <row r="54" spans="3:18" x14ac:dyDescent="0.2">
      <c r="O54" s="49">
        <v>501</v>
      </c>
      <c r="P54" s="430" t="s">
        <v>597</v>
      </c>
      <c r="Q54" s="429">
        <v>59777</v>
      </c>
      <c r="R54" s="429">
        <v>53949</v>
      </c>
    </row>
    <row r="55" spans="3:18" x14ac:dyDescent="0.2">
      <c r="O55" s="49"/>
      <c r="P55" s="430" t="s">
        <v>569</v>
      </c>
      <c r="Q55" s="429">
        <v>672561</v>
      </c>
      <c r="R55" s="429">
        <v>686870</v>
      </c>
    </row>
    <row r="56" spans="3:18" x14ac:dyDescent="0.2">
      <c r="O56" s="49">
        <v>209</v>
      </c>
      <c r="P56" s="430" t="s">
        <v>598</v>
      </c>
      <c r="Q56" s="429">
        <v>314928</v>
      </c>
      <c r="R56" s="429">
        <v>299944</v>
      </c>
    </row>
    <row r="57" spans="3:18" x14ac:dyDescent="0.2">
      <c r="O57" s="49">
        <v>222</v>
      </c>
      <c r="P57" s="430" t="s">
        <v>599</v>
      </c>
      <c r="Q57" s="429">
        <v>83428</v>
      </c>
      <c r="R57" s="429">
        <v>79818</v>
      </c>
    </row>
    <row r="58" spans="3:18" x14ac:dyDescent="0.2">
      <c r="O58" s="49">
        <v>225</v>
      </c>
      <c r="P58" s="430" t="s">
        <v>600</v>
      </c>
      <c r="Q58" s="429">
        <v>171979</v>
      </c>
      <c r="R58" s="429">
        <v>211181</v>
      </c>
    </row>
    <row r="59" spans="3:18" x14ac:dyDescent="0.2">
      <c r="O59" s="49">
        <v>585</v>
      </c>
      <c r="P59" s="430" t="s">
        <v>531</v>
      </c>
      <c r="Q59" s="429">
        <v>56592</v>
      </c>
      <c r="R59" s="429">
        <v>53759</v>
      </c>
    </row>
    <row r="60" spans="3:18" x14ac:dyDescent="0.2">
      <c r="O60" s="49">
        <v>586</v>
      </c>
      <c r="P60" s="430" t="s">
        <v>601</v>
      </c>
      <c r="Q60" s="429">
        <v>45634</v>
      </c>
      <c r="R60" s="429">
        <v>42168</v>
      </c>
    </row>
    <row r="61" spans="3:18" x14ac:dyDescent="0.2">
      <c r="O61" s="49"/>
      <c r="P61" s="430" t="s">
        <v>570</v>
      </c>
      <c r="Q61" s="429">
        <v>474157</v>
      </c>
      <c r="R61" s="429">
        <v>451615</v>
      </c>
    </row>
    <row r="62" spans="3:18" x14ac:dyDescent="0.2">
      <c r="O62" s="49">
        <v>221</v>
      </c>
      <c r="P62" s="430" t="s">
        <v>602</v>
      </c>
      <c r="Q62" s="429">
        <v>216783</v>
      </c>
      <c r="R62" s="429">
        <v>209488</v>
      </c>
    </row>
    <row r="63" spans="3:18" x14ac:dyDescent="0.2">
      <c r="O63" s="49">
        <v>223</v>
      </c>
      <c r="P63" s="430" t="s">
        <v>603</v>
      </c>
      <c r="Q63" s="429">
        <v>257374</v>
      </c>
      <c r="R63" s="429">
        <v>242127</v>
      </c>
    </row>
    <row r="64" spans="3:18" x14ac:dyDescent="0.2">
      <c r="O64" s="49"/>
      <c r="P64" s="430" t="s">
        <v>571</v>
      </c>
      <c r="Q64" s="429">
        <v>469330</v>
      </c>
      <c r="R64" s="429">
        <v>445310</v>
      </c>
    </row>
    <row r="65" spans="15:18" x14ac:dyDescent="0.2">
      <c r="O65" s="49">
        <v>205</v>
      </c>
      <c r="P65" s="430" t="s">
        <v>604</v>
      </c>
      <c r="Q65" s="429">
        <v>160450</v>
      </c>
      <c r="R65" s="429">
        <v>151566</v>
      </c>
    </row>
    <row r="66" spans="15:18" x14ac:dyDescent="0.2">
      <c r="O66" s="49">
        <v>224</v>
      </c>
      <c r="P66" s="430" t="s">
        <v>515</v>
      </c>
      <c r="Q66" s="429">
        <v>161691</v>
      </c>
      <c r="R66" s="429">
        <v>152961</v>
      </c>
    </row>
    <row r="67" spans="15:18" x14ac:dyDescent="0.2">
      <c r="O67" s="439">
        <v>226</v>
      </c>
      <c r="P67" s="440" t="s">
        <v>605</v>
      </c>
      <c r="Q67" s="432">
        <v>147189</v>
      </c>
      <c r="R67" s="432">
        <v>140783</v>
      </c>
    </row>
    <row r="68" spans="15:18" x14ac:dyDescent="0.2">
      <c r="O68" t="s">
        <v>610</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306</v>
      </c>
      <c r="S2" s="3" t="s">
        <v>153</v>
      </c>
      <c r="U2" s="64" t="s">
        <v>210</v>
      </c>
      <c r="W2" s="3" t="s">
        <v>130</v>
      </c>
      <c r="Y2" s="3" t="s">
        <v>154</v>
      </c>
    </row>
    <row r="3" spans="1:25" ht="44" x14ac:dyDescent="0.2">
      <c r="B3" s="65"/>
      <c r="C3" s="66" t="s">
        <v>228</v>
      </c>
      <c r="D3" s="66" t="s">
        <v>307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75">
        <f>最終需要_まとめ!C6</f>
        <v>100</v>
      </c>
      <c r="D5" s="76">
        <f>投入係数表!C5</f>
        <v>0.14229249011857709</v>
      </c>
      <c r="E5" s="77">
        <f>$C$5*D5</f>
        <v>14.229249011857709</v>
      </c>
      <c r="F5" s="76">
        <f>分析係数表!C8</f>
        <v>4.9649173197653385E-3</v>
      </c>
      <c r="G5" s="77">
        <f t="shared" ref="G5:G38" si="0">E5*F5</f>
        <v>7.0647044866226166E-2</v>
      </c>
      <c r="H5" s="77">
        <f t="array" ref="H5:H43">MMULT(逆行列係数!C5:AO43,'1'!G5:G43)</f>
        <v>7.3534146353689878E-2</v>
      </c>
      <c r="I5" s="77">
        <f t="shared" ref="I5:I38" si="1">C5+H5</f>
        <v>100.07353414635369</v>
      </c>
      <c r="J5" s="76">
        <f>分析係数表!G8</f>
        <v>0.11989459815546773</v>
      </c>
      <c r="K5" s="78">
        <f t="shared" ref="K5:K38" si="2">I5*J5</f>
        <v>11.998276162474554</v>
      </c>
      <c r="L5" s="79" t="s">
        <v>178</v>
      </c>
      <c r="M5" s="80" t="s">
        <v>178</v>
      </c>
      <c r="N5" s="81">
        <f>分析係数表!H8</f>
        <v>9.9138626395589742E-3</v>
      </c>
      <c r="O5" s="82">
        <f t="shared" ref="O5:O43" si="3">$M$44*N5</f>
        <v>9.8849272617869813E-2</v>
      </c>
      <c r="P5" s="76">
        <f>分析係数表!C8</f>
        <v>4.9649173197653385E-3</v>
      </c>
      <c r="Q5" s="82">
        <f t="shared" ref="Q5:Q38" si="4">O5*P5</f>
        <v>4.9077846566666743E-4</v>
      </c>
      <c r="R5" s="83">
        <f t="array" ref="R5:R43">MMULT(逆行列係数!C5:AO43,'1'!Q5:Q43)</f>
        <v>7.4306499149483652E-4</v>
      </c>
      <c r="S5" s="84">
        <f t="shared" ref="S5:S38" si="5">I5+R5</f>
        <v>100.07427721134519</v>
      </c>
      <c r="T5" s="85">
        <f>分析係数表!F8</f>
        <v>0.45454545454545453</v>
      </c>
      <c r="U5" s="86">
        <f t="shared" ref="U5:U43" si="6">S5*T5</f>
        <v>45.488307823338722</v>
      </c>
      <c r="V5" s="87">
        <f>分析係数表!D8</f>
        <v>0.96442687747035571</v>
      </c>
      <c r="W5" s="167">
        <f t="shared" ref="W5:W43" si="7">ROUND(S5*V5,0)</f>
        <v>97</v>
      </c>
      <c r="X5" s="76">
        <f>分析係数表!E8</f>
        <v>0.8458498023715415</v>
      </c>
      <c r="Y5" s="166">
        <f t="shared" ref="Y5:Y43" si="8">ROUND(S5*X5,0)</f>
        <v>85</v>
      </c>
    </row>
    <row r="6" spans="1:25" x14ac:dyDescent="0.2">
      <c r="A6" s="6" t="s">
        <v>220</v>
      </c>
      <c r="B6" s="5" t="s">
        <v>266</v>
      </c>
      <c r="C6" s="90"/>
      <c r="D6" s="76">
        <f>投入係数表!C6</f>
        <v>0</v>
      </c>
      <c r="E6" s="77">
        <f t="shared" ref="E6:E38" si="9">$C$5*D6</f>
        <v>0</v>
      </c>
      <c r="F6" s="76">
        <f>分析係数表!C9</f>
        <v>0.15391380826737022</v>
      </c>
      <c r="G6" s="77">
        <f t="shared" si="0"/>
        <v>0</v>
      </c>
      <c r="H6" s="77">
        <v>4.4853860563830541E-4</v>
      </c>
      <c r="I6" s="77">
        <f t="shared" si="1"/>
        <v>4.4853860563830541E-4</v>
      </c>
      <c r="J6" s="76">
        <f>分析係数表!G9</f>
        <v>0.24468085106382978</v>
      </c>
      <c r="K6" s="78">
        <f t="shared" si="2"/>
        <v>1.0974880776256409E-4</v>
      </c>
      <c r="L6" s="79"/>
      <c r="M6" s="80"/>
      <c r="N6" s="81">
        <f>分析係数表!H9</f>
        <v>5.2529564767522905E-4</v>
      </c>
      <c r="O6" s="82">
        <f t="shared" si="3"/>
        <v>5.2376247856041648E-3</v>
      </c>
      <c r="P6" s="76">
        <f>分析係数表!C9</f>
        <v>0.15391380826737022</v>
      </c>
      <c r="Q6" s="82">
        <f t="shared" si="4"/>
        <v>8.0614277702790549E-4</v>
      </c>
      <c r="R6" s="83">
        <v>9.3468268375113475E-4</v>
      </c>
      <c r="S6" s="84">
        <f t="shared" si="5"/>
        <v>1.3832212893894402E-3</v>
      </c>
      <c r="T6" s="85">
        <f>分析係数表!F9</f>
        <v>0.66489361702127658</v>
      </c>
      <c r="U6" s="86">
        <f t="shared" si="6"/>
        <v>9.1969500624297879E-4</v>
      </c>
      <c r="V6" s="87">
        <f>分析係数表!D9</f>
        <v>4.2553191489361701E-2</v>
      </c>
      <c r="W6" s="167">
        <f t="shared" si="7"/>
        <v>0</v>
      </c>
      <c r="X6" s="76">
        <f>分析係数表!E9</f>
        <v>3.7234042553191488E-2</v>
      </c>
      <c r="Y6" s="166">
        <f t="shared" si="8"/>
        <v>0</v>
      </c>
    </row>
    <row r="7" spans="1:25" x14ac:dyDescent="0.2">
      <c r="A7" s="6" t="s">
        <v>221</v>
      </c>
      <c r="B7" s="5" t="s">
        <v>267</v>
      </c>
      <c r="C7" s="90"/>
      <c r="D7" s="76">
        <f>投入係数表!C7</f>
        <v>0</v>
      </c>
      <c r="E7" s="77">
        <f t="shared" si="9"/>
        <v>0</v>
      </c>
      <c r="F7" s="76">
        <f>分析係数表!C10</f>
        <v>3.7301329873500322E-3</v>
      </c>
      <c r="G7" s="77">
        <f t="shared" si="0"/>
        <v>0</v>
      </c>
      <c r="H7" s="77">
        <v>3.8999580251823017E-4</v>
      </c>
      <c r="I7" s="77">
        <f t="shared" si="1"/>
        <v>3.8999580251823017E-4</v>
      </c>
      <c r="J7" s="76">
        <f>分析係数表!G10</f>
        <v>0.17857142857142858</v>
      </c>
      <c r="K7" s="78">
        <f t="shared" si="2"/>
        <v>6.96421075925411E-5</v>
      </c>
      <c r="L7" s="79"/>
      <c r="M7" s="80"/>
      <c r="N7" s="81">
        <f>分析係数表!H10</f>
        <v>9.7827374022421611E-4</v>
      </c>
      <c r="O7" s="82">
        <f t="shared" si="3"/>
        <v>9.7541847368815809E-3</v>
      </c>
      <c r="P7" s="76">
        <f>分析係数表!C10</f>
        <v>3.7301329873500322E-3</v>
      </c>
      <c r="Q7" s="82">
        <f t="shared" si="4"/>
        <v>3.638440625174818E-5</v>
      </c>
      <c r="R7" s="83">
        <v>7.1555801425977517E-5</v>
      </c>
      <c r="S7" s="84">
        <f t="shared" si="5"/>
        <v>4.6155160394420767E-4</v>
      </c>
      <c r="T7" s="85">
        <f>分析係数表!F10</f>
        <v>0.5178571428571429</v>
      </c>
      <c r="U7" s="86">
        <f t="shared" si="6"/>
        <v>2.3901779489967899E-4</v>
      </c>
      <c r="V7" s="87">
        <f>分析係数表!D10</f>
        <v>0</v>
      </c>
      <c r="W7" s="167">
        <f t="shared" si="7"/>
        <v>0</v>
      </c>
      <c r="X7" s="76">
        <f>分析係数表!E10</f>
        <v>0</v>
      </c>
      <c r="Y7" s="166">
        <f t="shared" si="8"/>
        <v>0</v>
      </c>
    </row>
    <row r="8" spans="1:25" x14ac:dyDescent="0.2">
      <c r="A8" s="6" t="s">
        <v>222</v>
      </c>
      <c r="B8" s="5" t="s">
        <v>27</v>
      </c>
      <c r="C8" s="90"/>
      <c r="D8" s="76">
        <f>投入係数表!C8</f>
        <v>0</v>
      </c>
      <c r="E8" s="77">
        <f t="shared" si="9"/>
        <v>0</v>
      </c>
      <c r="F8" s="76">
        <f>分析係数表!C11</f>
        <v>0.13696369636963701</v>
      </c>
      <c r="G8" s="77">
        <f t="shared" si="0"/>
        <v>0</v>
      </c>
      <c r="H8" s="77">
        <v>2.5379949774429682E-3</v>
      </c>
      <c r="I8" s="77">
        <f t="shared" si="1"/>
        <v>2.5379949774429682E-3</v>
      </c>
      <c r="J8" s="76">
        <f>分析係数表!G11</f>
        <v>0.3392857142857143</v>
      </c>
      <c r="K8" s="78">
        <f t="shared" si="2"/>
        <v>8.6110543877529282E-4</v>
      </c>
      <c r="L8" s="79"/>
      <c r="M8" s="80"/>
      <c r="N8" s="81">
        <f>分析係数表!H11</f>
        <v>-1.9072761791536302E-5</v>
      </c>
      <c r="O8" s="82">
        <f t="shared" si="3"/>
        <v>-1.9017094531694392E-4</v>
      </c>
      <c r="P8" s="76">
        <f>分析係数表!C11</f>
        <v>0.13696369636963701</v>
      </c>
      <c r="Q8" s="82">
        <f t="shared" si="4"/>
        <v>-2.6046515612716752E-5</v>
      </c>
      <c r="R8" s="83">
        <v>4.7930696483163894E-4</v>
      </c>
      <c r="S8" s="84">
        <f t="shared" si="5"/>
        <v>3.0173019422746073E-3</v>
      </c>
      <c r="T8" s="85">
        <f>分析係数表!F11</f>
        <v>0.56043956043956045</v>
      </c>
      <c r="U8" s="86">
        <f t="shared" si="6"/>
        <v>1.6910153742418128E-3</v>
      </c>
      <c r="V8" s="87">
        <f>分析係数表!D11</f>
        <v>6.868131868131868E-3</v>
      </c>
      <c r="W8" s="167">
        <f t="shared" si="7"/>
        <v>0</v>
      </c>
      <c r="X8" s="76">
        <f>分析係数表!E11</f>
        <v>5.4945054945054949E-3</v>
      </c>
      <c r="Y8" s="166">
        <f t="shared" si="8"/>
        <v>0</v>
      </c>
    </row>
    <row r="9" spans="1:25" x14ac:dyDescent="0.2">
      <c r="A9" s="6" t="s">
        <v>223</v>
      </c>
      <c r="B9" s="5" t="s">
        <v>191</v>
      </c>
      <c r="C9" s="90"/>
      <c r="D9" s="76">
        <f>投入係数表!C9</f>
        <v>0.13306982872200263</v>
      </c>
      <c r="E9" s="77">
        <f t="shared" si="9"/>
        <v>13.306982872200262</v>
      </c>
      <c r="F9" s="76">
        <f>分析係数表!C12</f>
        <v>0.20704451619317732</v>
      </c>
      <c r="G9" s="77">
        <f t="shared" si="0"/>
        <v>2.7551378307656003</v>
      </c>
      <c r="H9" s="77">
        <v>2.8803239011218325</v>
      </c>
      <c r="I9" s="77">
        <f t="shared" si="1"/>
        <v>2.8803239011218325</v>
      </c>
      <c r="J9" s="76">
        <f>分析係数表!G12</f>
        <v>0.14105339609201503</v>
      </c>
      <c r="K9" s="78">
        <f t="shared" si="2"/>
        <v>0.40627946809823579</v>
      </c>
      <c r="L9" s="79"/>
      <c r="M9" s="80"/>
      <c r="N9" s="81">
        <f>分析係数表!H12</f>
        <v>8.4721207878004259E-2</v>
      </c>
      <c r="O9" s="82">
        <f t="shared" si="3"/>
        <v>0.84473933909786492</v>
      </c>
      <c r="P9" s="76">
        <f>分析係数表!C12</f>
        <v>0.20704451619317732</v>
      </c>
      <c r="Q9" s="82">
        <f t="shared" si="4"/>
        <v>0.17489864777286179</v>
      </c>
      <c r="R9" s="83">
        <v>0.19951069033683924</v>
      </c>
      <c r="S9" s="84">
        <f t="shared" si="5"/>
        <v>3.0798345914586718</v>
      </c>
      <c r="T9" s="85">
        <f>分析係数表!F12</f>
        <v>0.31004441526879617</v>
      </c>
      <c r="U9" s="86">
        <f t="shared" si="6"/>
        <v>0.95488551503341568</v>
      </c>
      <c r="V9" s="87">
        <f>分析係数表!D12</f>
        <v>2.1317233962316856E-2</v>
      </c>
      <c r="W9" s="167">
        <f t="shared" si="7"/>
        <v>0</v>
      </c>
      <c r="X9" s="76">
        <f>分析係数表!E12</f>
        <v>2.1753704764166097E-2</v>
      </c>
      <c r="Y9" s="166">
        <f t="shared" si="8"/>
        <v>0</v>
      </c>
    </row>
    <row r="10" spans="1:25" x14ac:dyDescent="0.2">
      <c r="A10" s="6" t="s">
        <v>224</v>
      </c>
      <c r="B10" s="5" t="s">
        <v>28</v>
      </c>
      <c r="C10" s="90"/>
      <c r="D10" s="76">
        <f>投入係数表!C10</f>
        <v>3.952569169960474E-3</v>
      </c>
      <c r="E10" s="77">
        <f t="shared" si="9"/>
        <v>0.39525691699604742</v>
      </c>
      <c r="F10" s="76">
        <f>分析係数表!C13</f>
        <v>0</v>
      </c>
      <c r="G10" s="77">
        <f t="shared" si="0"/>
        <v>0</v>
      </c>
      <c r="H10" s="77">
        <v>0</v>
      </c>
      <c r="I10" s="77">
        <f t="shared" si="1"/>
        <v>0</v>
      </c>
      <c r="J10" s="76">
        <f>分析係数表!G13</f>
        <v>0.24503025064822817</v>
      </c>
      <c r="K10" s="78">
        <f t="shared" si="2"/>
        <v>0</v>
      </c>
      <c r="L10" s="79"/>
      <c r="M10" s="80"/>
      <c r="N10" s="81">
        <f>分析係数表!H13</f>
        <v>1.3607620839853172E-2</v>
      </c>
      <c r="O10" s="82">
        <f t="shared" si="3"/>
        <v>0.13567904569425129</v>
      </c>
      <c r="P10" s="76">
        <f>分析係数表!C13</f>
        <v>0</v>
      </c>
      <c r="Q10" s="82">
        <f t="shared" si="4"/>
        <v>0</v>
      </c>
      <c r="R10" s="83">
        <v>0</v>
      </c>
      <c r="S10" s="84">
        <f t="shared" si="5"/>
        <v>0</v>
      </c>
      <c r="T10" s="85">
        <f>分析係数表!F13</f>
        <v>0.38375108038029387</v>
      </c>
      <c r="U10" s="86">
        <f t="shared" si="6"/>
        <v>0</v>
      </c>
      <c r="V10" s="87">
        <f>分析係数表!D13</f>
        <v>0.14001728608470182</v>
      </c>
      <c r="W10" s="167">
        <f t="shared" si="7"/>
        <v>0</v>
      </c>
      <c r="X10" s="76">
        <f>分析係数表!E13</f>
        <v>0.11279170267934313</v>
      </c>
      <c r="Y10" s="166">
        <f t="shared" si="8"/>
        <v>0</v>
      </c>
    </row>
    <row r="11" spans="1:25" x14ac:dyDescent="0.2">
      <c r="A11" s="6" t="s">
        <v>225</v>
      </c>
      <c r="B11" s="5" t="s">
        <v>268</v>
      </c>
      <c r="C11" s="90"/>
      <c r="D11" s="76">
        <f>投入係数表!C11</f>
        <v>2.766798418972332E-2</v>
      </c>
      <c r="E11" s="77">
        <f t="shared" si="9"/>
        <v>2.766798418972332</v>
      </c>
      <c r="F11" s="76">
        <f>分析係数表!C14</f>
        <v>3.4828780992665287E-2</v>
      </c>
      <c r="G11" s="77">
        <f t="shared" si="0"/>
        <v>9.6364216185239923E-2</v>
      </c>
      <c r="H11" s="77">
        <v>0.10266830060583766</v>
      </c>
      <c r="I11" s="77">
        <f t="shared" si="1"/>
        <v>0.10266830060583766</v>
      </c>
      <c r="J11" s="76">
        <f>分析係数表!G14</f>
        <v>0.17656215254614188</v>
      </c>
      <c r="K11" s="78">
        <f t="shared" si="2"/>
        <v>1.8127336153221062E-2</v>
      </c>
      <c r="L11" s="79"/>
      <c r="M11" s="80"/>
      <c r="N11" s="81">
        <f>分析係数表!H14</f>
        <v>1.0569488826143035E-3</v>
      </c>
      <c r="O11" s="82">
        <f t="shared" si="3"/>
        <v>1.0538639886313976E-2</v>
      </c>
      <c r="P11" s="76">
        <f>分析係数表!C14</f>
        <v>3.4828780992665287E-2</v>
      </c>
      <c r="Q11" s="82">
        <f t="shared" si="4"/>
        <v>3.6704798056099645E-4</v>
      </c>
      <c r="R11" s="83">
        <v>1.548056319909077E-3</v>
      </c>
      <c r="S11" s="84">
        <f t="shared" si="5"/>
        <v>0.10421635692574674</v>
      </c>
      <c r="T11" s="85">
        <f>分析係数表!F14</f>
        <v>0.31487658438959304</v>
      </c>
      <c r="U11" s="86">
        <f t="shared" si="6"/>
        <v>3.2815290506305841E-2</v>
      </c>
      <c r="V11" s="87">
        <f>分析係数表!D14</f>
        <v>7.0491438736935738E-2</v>
      </c>
      <c r="W11" s="167">
        <f t="shared" si="7"/>
        <v>0</v>
      </c>
      <c r="X11" s="76">
        <f>分析係数表!E14</f>
        <v>6.4487436068490098E-2</v>
      </c>
      <c r="Y11" s="166">
        <f t="shared" si="8"/>
        <v>0</v>
      </c>
    </row>
    <row r="12" spans="1:25" x14ac:dyDescent="0.2">
      <c r="A12" s="6" t="s">
        <v>226</v>
      </c>
      <c r="B12" s="5" t="s">
        <v>29</v>
      </c>
      <c r="C12" s="90"/>
      <c r="D12" s="76">
        <f>投入係数表!C12</f>
        <v>6.8511198945981552E-2</v>
      </c>
      <c r="E12" s="77">
        <f t="shared" si="9"/>
        <v>6.8511198945981553</v>
      </c>
      <c r="F12" s="76">
        <f>分析係数表!C15</f>
        <v>0</v>
      </c>
      <c r="G12" s="77">
        <f t="shared" si="0"/>
        <v>0</v>
      </c>
      <c r="H12" s="77">
        <v>0</v>
      </c>
      <c r="I12" s="77">
        <f t="shared" si="1"/>
        <v>0</v>
      </c>
      <c r="J12" s="76">
        <f>分析係数表!G15</f>
        <v>9.5595018450184505E-2</v>
      </c>
      <c r="K12" s="78">
        <f t="shared" si="2"/>
        <v>0</v>
      </c>
      <c r="L12" s="79"/>
      <c r="M12" s="80"/>
      <c r="N12" s="81">
        <f>分析係数表!H15</f>
        <v>7.7419518905477774E-3</v>
      </c>
      <c r="O12" s="82">
        <f t="shared" si="3"/>
        <v>7.7193556219902815E-2</v>
      </c>
      <c r="P12" s="76">
        <f>分析係数表!C15</f>
        <v>0</v>
      </c>
      <c r="Q12" s="82">
        <f t="shared" si="4"/>
        <v>0</v>
      </c>
      <c r="R12" s="83">
        <v>0</v>
      </c>
      <c r="S12" s="84">
        <f t="shared" si="5"/>
        <v>0</v>
      </c>
      <c r="T12" s="85">
        <f>分析係数表!F15</f>
        <v>0.30402444649446492</v>
      </c>
      <c r="U12" s="86">
        <f t="shared" si="6"/>
        <v>0</v>
      </c>
      <c r="V12" s="87">
        <f>分析係数表!D15</f>
        <v>4.8662361623616236E-2</v>
      </c>
      <c r="W12" s="167">
        <f t="shared" si="7"/>
        <v>0</v>
      </c>
      <c r="X12" s="76">
        <f>分析係数表!E15</f>
        <v>4.289667896678967E-2</v>
      </c>
      <c r="Y12" s="166">
        <f t="shared" si="8"/>
        <v>0</v>
      </c>
    </row>
    <row r="13" spans="1:25" x14ac:dyDescent="0.2">
      <c r="A13" s="6" t="s">
        <v>227</v>
      </c>
      <c r="B13" s="5" t="s">
        <v>30</v>
      </c>
      <c r="C13" s="90"/>
      <c r="D13" s="76">
        <f>投入係数表!C13</f>
        <v>6.587615283267457E-3</v>
      </c>
      <c r="E13" s="77">
        <f t="shared" si="9"/>
        <v>0.65876152832674573</v>
      </c>
      <c r="F13" s="76">
        <f>分析係数表!C16</f>
        <v>1.5929944110702698E-2</v>
      </c>
      <c r="G13" s="77">
        <f t="shared" si="0"/>
        <v>1.0494034328526152E-2</v>
      </c>
      <c r="H13" s="77">
        <v>1.2181466839358161E-2</v>
      </c>
      <c r="I13" s="77">
        <f t="shared" si="1"/>
        <v>1.2181466839358161E-2</v>
      </c>
      <c r="J13" s="76">
        <f>分析係数表!G16</f>
        <v>3.3304867634500426E-2</v>
      </c>
      <c r="K13" s="78">
        <f t="shared" si="2"/>
        <v>4.0570214067887981E-4</v>
      </c>
      <c r="L13" s="79"/>
      <c r="M13" s="80"/>
      <c r="N13" s="81">
        <f>分析係数表!H16</f>
        <v>1.5715955716225912E-2</v>
      </c>
      <c r="O13" s="82">
        <f t="shared" si="3"/>
        <v>0.15670085894116179</v>
      </c>
      <c r="P13" s="76">
        <f>分析係数表!C16</f>
        <v>1.5929944110702698E-2</v>
      </c>
      <c r="Q13" s="82">
        <f t="shared" si="4"/>
        <v>2.4962359250318145E-3</v>
      </c>
      <c r="R13" s="83">
        <v>2.8956186157841003E-3</v>
      </c>
      <c r="S13" s="84">
        <f t="shared" si="5"/>
        <v>1.5077085455142261E-2</v>
      </c>
      <c r="T13" s="85">
        <f>分析係数表!F16</f>
        <v>0.28693424423569597</v>
      </c>
      <c r="U13" s="86">
        <f t="shared" si="6"/>
        <v>4.3261321203482486E-3</v>
      </c>
      <c r="V13" s="87">
        <f>分析係数表!D16</f>
        <v>2.8181041844577284E-2</v>
      </c>
      <c r="W13" s="167">
        <f t="shared" si="7"/>
        <v>0</v>
      </c>
      <c r="X13" s="76">
        <f>分析係数表!E16</f>
        <v>2.1349274124679761E-2</v>
      </c>
      <c r="Y13" s="166">
        <f t="shared" si="8"/>
        <v>0</v>
      </c>
    </row>
    <row r="14" spans="1:25" x14ac:dyDescent="0.2">
      <c r="A14" s="6" t="s">
        <v>2</v>
      </c>
      <c r="B14" s="5" t="s">
        <v>365</v>
      </c>
      <c r="C14" s="90"/>
      <c r="D14" s="76">
        <f>投入係数表!C14</f>
        <v>7.9051383399209481E-3</v>
      </c>
      <c r="E14" s="77">
        <f t="shared" si="9"/>
        <v>0.79051383399209485</v>
      </c>
      <c r="F14" s="76">
        <f>分析係数表!C17</f>
        <v>3.0755163958272713E-2</v>
      </c>
      <c r="G14" s="77">
        <f t="shared" si="0"/>
        <v>2.4312382575709654E-2</v>
      </c>
      <c r="H14" s="77">
        <v>2.8072357040618327E-2</v>
      </c>
      <c r="I14" s="77">
        <f t="shared" si="1"/>
        <v>2.8072357040618327E-2</v>
      </c>
      <c r="J14" s="76">
        <f>分析係数表!G17</f>
        <v>0.21735668789808918</v>
      </c>
      <c r="K14" s="78">
        <f t="shared" si="2"/>
        <v>6.1017145478414045E-3</v>
      </c>
      <c r="L14" s="79"/>
      <c r="M14" s="80"/>
      <c r="N14" s="81">
        <f>分析係数表!H17</f>
        <v>2.8450203005708319E-3</v>
      </c>
      <c r="O14" s="82">
        <f t="shared" si="3"/>
        <v>2.836716600977747E-2</v>
      </c>
      <c r="P14" s="76">
        <f>分析係数表!C17</f>
        <v>3.0755163958272713E-2</v>
      </c>
      <c r="Q14" s="82">
        <f t="shared" si="4"/>
        <v>8.7243684166224682E-4</v>
      </c>
      <c r="R14" s="83">
        <v>1.8631446172455083E-3</v>
      </c>
      <c r="S14" s="84">
        <f t="shared" si="5"/>
        <v>2.9935501657863836E-2</v>
      </c>
      <c r="T14" s="85">
        <f>分析係数表!F17</f>
        <v>0.33877388535031849</v>
      </c>
      <c r="U14" s="86">
        <f t="shared" si="6"/>
        <v>1.0141366206545432E-2</v>
      </c>
      <c r="V14" s="87">
        <f>分析係数表!D17</f>
        <v>5.8320063694267517E-2</v>
      </c>
      <c r="W14" s="167">
        <f t="shared" si="7"/>
        <v>0</v>
      </c>
      <c r="X14" s="76">
        <f>分析係数表!E17</f>
        <v>5.5732484076433123E-2</v>
      </c>
      <c r="Y14" s="166">
        <f t="shared" si="8"/>
        <v>0</v>
      </c>
    </row>
    <row r="15" spans="1:25" x14ac:dyDescent="0.2">
      <c r="A15" s="6" t="s">
        <v>3</v>
      </c>
      <c r="B15" s="5" t="s">
        <v>31</v>
      </c>
      <c r="C15" s="90"/>
      <c r="D15" s="76">
        <f>投入係数表!C15</f>
        <v>2.635046113306983E-3</v>
      </c>
      <c r="E15" s="77">
        <f t="shared" si="9"/>
        <v>0.2635046113306983</v>
      </c>
      <c r="F15" s="76">
        <f>分析係数表!C18</f>
        <v>0.10308017346825304</v>
      </c>
      <c r="G15" s="77">
        <f t="shared" si="0"/>
        <v>2.7162101045652979E-2</v>
      </c>
      <c r="H15" s="77">
        <v>3.0199198785527591E-2</v>
      </c>
      <c r="I15" s="77">
        <f t="shared" si="1"/>
        <v>3.0199198785527591E-2</v>
      </c>
      <c r="J15" s="76">
        <f>分析係数表!G18</f>
        <v>0.21565836298932384</v>
      </c>
      <c r="K15" s="78">
        <f t="shared" si="2"/>
        <v>6.5127097736760566E-3</v>
      </c>
      <c r="L15" s="79"/>
      <c r="M15" s="80"/>
      <c r="N15" s="81">
        <f>分析係数表!H18</f>
        <v>4.148325689659146E-4</v>
      </c>
      <c r="O15" s="82">
        <f t="shared" si="3"/>
        <v>4.1362180606435307E-3</v>
      </c>
      <c r="P15" s="76">
        <f>分析係数表!C18</f>
        <v>0.10308017346825304</v>
      </c>
      <c r="Q15" s="82">
        <f t="shared" si="4"/>
        <v>4.2636207519365632E-4</v>
      </c>
      <c r="R15" s="83">
        <v>1.0648881251641995E-3</v>
      </c>
      <c r="S15" s="84">
        <f t="shared" si="5"/>
        <v>3.1264086910691789E-2</v>
      </c>
      <c r="T15" s="85">
        <f>分析係数表!F18</f>
        <v>0.45978647686832741</v>
      </c>
      <c r="U15" s="86">
        <f t="shared" si="6"/>
        <v>1.4374804373172168E-2</v>
      </c>
      <c r="V15" s="87">
        <f>分析係数表!D18</f>
        <v>3.6120996441281139E-2</v>
      </c>
      <c r="W15" s="167">
        <f t="shared" si="7"/>
        <v>0</v>
      </c>
      <c r="X15" s="76">
        <f>分析係数表!E18</f>
        <v>3.3096085409252671E-2</v>
      </c>
      <c r="Y15" s="166">
        <f t="shared" si="8"/>
        <v>0</v>
      </c>
    </row>
    <row r="16" spans="1:25" x14ac:dyDescent="0.2">
      <c r="A16" s="6" t="s">
        <v>4</v>
      </c>
      <c r="B16" s="5" t="s">
        <v>32</v>
      </c>
      <c r="C16" s="90"/>
      <c r="D16" s="76">
        <f>投入係数表!C16</f>
        <v>0</v>
      </c>
      <c r="E16" s="77">
        <f t="shared" si="9"/>
        <v>0</v>
      </c>
      <c r="F16" s="76">
        <f>分析係数表!C19</f>
        <v>0.24776062511911567</v>
      </c>
      <c r="G16" s="77">
        <f t="shared" si="0"/>
        <v>0</v>
      </c>
      <c r="H16" s="77">
        <v>3.4942552572303494E-3</v>
      </c>
      <c r="I16" s="77">
        <f t="shared" si="1"/>
        <v>3.4942552572303494E-3</v>
      </c>
      <c r="J16" s="76">
        <f>分析係数表!G19</f>
        <v>5.7676438653637349E-2</v>
      </c>
      <c r="K16" s="78">
        <f t="shared" si="2"/>
        <v>2.0153619898379604E-4</v>
      </c>
      <c r="L16" s="79"/>
      <c r="M16" s="80"/>
      <c r="N16" s="81">
        <f>分析係数表!H19</f>
        <v>-1.0648958666941103E-4</v>
      </c>
      <c r="O16" s="82">
        <f t="shared" si="3"/>
        <v>-1.0617877780196036E-3</v>
      </c>
      <c r="P16" s="76">
        <f>分析係数表!C19</f>
        <v>0.24776062511911567</v>
      </c>
      <c r="Q16" s="82">
        <f t="shared" si="4"/>
        <v>-2.6306920362597383E-4</v>
      </c>
      <c r="R16" s="83">
        <v>9.0043102979571227E-4</v>
      </c>
      <c r="S16" s="84">
        <f t="shared" si="5"/>
        <v>4.3946862870260619E-3</v>
      </c>
      <c r="T16" s="85">
        <f>分析係数表!F19</f>
        <v>0.24017372421281216</v>
      </c>
      <c r="U16" s="86">
        <f t="shared" si="6"/>
        <v>1.0554881723020249E-3</v>
      </c>
      <c r="V16" s="87">
        <f>分析係数表!D19</f>
        <v>1.0727470141150924E-2</v>
      </c>
      <c r="W16" s="167">
        <f t="shared" si="7"/>
        <v>0</v>
      </c>
      <c r="X16" s="76">
        <f>分析係数表!E19</f>
        <v>1.2160694896851249E-2</v>
      </c>
      <c r="Y16" s="166">
        <f t="shared" si="8"/>
        <v>0</v>
      </c>
    </row>
    <row r="17" spans="1:25" x14ac:dyDescent="0.2">
      <c r="A17" s="6" t="s">
        <v>5</v>
      </c>
      <c r="B17" s="5" t="s">
        <v>33</v>
      </c>
      <c r="C17" s="90"/>
      <c r="D17" s="76">
        <f>投入係数表!C17</f>
        <v>0</v>
      </c>
      <c r="E17" s="77">
        <f t="shared" si="9"/>
        <v>0</v>
      </c>
      <c r="F17" s="76">
        <f>分析係数表!C20</f>
        <v>4.2097488921713389E-2</v>
      </c>
      <c r="G17" s="77">
        <f t="shared" si="0"/>
        <v>0</v>
      </c>
      <c r="H17" s="77">
        <v>4.4345320617998716E-4</v>
      </c>
      <c r="I17" s="77">
        <f t="shared" si="1"/>
        <v>4.4345320617998716E-4</v>
      </c>
      <c r="J17" s="76">
        <f>分析係数表!G20</f>
        <v>0.10005104645227157</v>
      </c>
      <c r="K17" s="78">
        <f t="shared" si="2"/>
        <v>4.4367957330922655E-5</v>
      </c>
      <c r="L17" s="79"/>
      <c r="M17" s="80"/>
      <c r="N17" s="81">
        <f>分析係数表!H20</f>
        <v>5.1814336200340294E-4</v>
      </c>
      <c r="O17" s="82">
        <f t="shared" si="3"/>
        <v>5.1663106811103109E-3</v>
      </c>
      <c r="P17" s="76">
        <f>分析係数表!C20</f>
        <v>4.2097488921713389E-2</v>
      </c>
      <c r="Q17" s="82">
        <f t="shared" si="4"/>
        <v>2.1748870666417087E-4</v>
      </c>
      <c r="R17" s="83">
        <v>5.0704827106884192E-4</v>
      </c>
      <c r="S17" s="84">
        <f t="shared" si="5"/>
        <v>9.5050147724882908E-4</v>
      </c>
      <c r="T17" s="85">
        <f>分析係数表!F20</f>
        <v>0.22307299642674835</v>
      </c>
      <c r="U17" s="86">
        <f t="shared" si="6"/>
        <v>2.1203121263794708E-4</v>
      </c>
      <c r="V17" s="87">
        <f>分析係数表!D20</f>
        <v>2.5523226135783564E-2</v>
      </c>
      <c r="W17" s="167">
        <f t="shared" si="7"/>
        <v>0</v>
      </c>
      <c r="X17" s="76">
        <f>分析係数表!E20</f>
        <v>2.7054619703930576E-2</v>
      </c>
      <c r="Y17" s="166">
        <f t="shared" si="8"/>
        <v>0</v>
      </c>
    </row>
    <row r="18" spans="1:25" x14ac:dyDescent="0.2">
      <c r="A18" s="6" t="s">
        <v>6</v>
      </c>
      <c r="B18" s="5" t="s">
        <v>34</v>
      </c>
      <c r="C18" s="90"/>
      <c r="D18" s="76">
        <f>投入係数表!C18</f>
        <v>1.3175230566534915E-3</v>
      </c>
      <c r="E18" s="77">
        <f t="shared" si="9"/>
        <v>0.13175230566534915</v>
      </c>
      <c r="F18" s="76">
        <f>分析係数表!C21</f>
        <v>2.2200270354580387E-2</v>
      </c>
      <c r="G18" s="77">
        <f t="shared" si="0"/>
        <v>2.9249368056100643E-3</v>
      </c>
      <c r="H18" s="77">
        <v>4.6228283278582187E-3</v>
      </c>
      <c r="I18" s="77">
        <f t="shared" si="1"/>
        <v>4.6228283278582187E-3</v>
      </c>
      <c r="J18" s="76">
        <f>分析係数表!G21</f>
        <v>0.28466453674121406</v>
      </c>
      <c r="K18" s="78">
        <f t="shared" si="2"/>
        <v>1.3159552843839211E-3</v>
      </c>
      <c r="L18" s="79"/>
      <c r="M18" s="80"/>
      <c r="N18" s="81">
        <f>分析係数表!H21</f>
        <v>8.5827428061913363E-4</v>
      </c>
      <c r="O18" s="82">
        <f t="shared" si="3"/>
        <v>8.5576925392624771E-3</v>
      </c>
      <c r="P18" s="76">
        <f>分析係数表!C21</f>
        <v>2.2200270354580387E-2</v>
      </c>
      <c r="Q18" s="82">
        <f t="shared" si="4"/>
        <v>1.8998308798300252E-4</v>
      </c>
      <c r="R18" s="83">
        <v>5.2926225397017656E-4</v>
      </c>
      <c r="S18" s="84">
        <f t="shared" si="5"/>
        <v>5.1520905818283952E-3</v>
      </c>
      <c r="T18" s="85">
        <f>分析係数表!F21</f>
        <v>0.42523961661341853</v>
      </c>
      <c r="U18" s="86">
        <f t="shared" si="6"/>
        <v>2.1908730237743109E-3</v>
      </c>
      <c r="V18" s="87">
        <f>分析係数表!D21</f>
        <v>0.11693290734824281</v>
      </c>
      <c r="W18" s="167">
        <f t="shared" si="7"/>
        <v>0</v>
      </c>
      <c r="X18" s="76">
        <f>分析係数表!E21</f>
        <v>9.0095846645367406E-2</v>
      </c>
      <c r="Y18" s="166">
        <f t="shared" si="8"/>
        <v>0</v>
      </c>
    </row>
    <row r="19" spans="1:25" x14ac:dyDescent="0.2">
      <c r="A19" s="6" t="s">
        <v>7</v>
      </c>
      <c r="B19" s="5" t="s">
        <v>269</v>
      </c>
      <c r="C19" s="90"/>
      <c r="D19" s="76">
        <f>投入係数表!C19</f>
        <v>0</v>
      </c>
      <c r="E19" s="77">
        <f t="shared" si="9"/>
        <v>0</v>
      </c>
      <c r="F19" s="76">
        <f>分析係数表!C22</f>
        <v>3.5555555555555562E-2</v>
      </c>
      <c r="G19" s="77">
        <f t="shared" si="0"/>
        <v>0</v>
      </c>
      <c r="H19" s="77">
        <v>6.6302487972581955E-4</v>
      </c>
      <c r="I19" s="77">
        <f t="shared" si="1"/>
        <v>6.6302487972581955E-4</v>
      </c>
      <c r="J19" s="76">
        <f>分析係数表!G22</f>
        <v>0.1945879458794588</v>
      </c>
      <c r="K19" s="78">
        <f t="shared" si="2"/>
        <v>1.2901664941282245E-4</v>
      </c>
      <c r="L19" s="79"/>
      <c r="M19" s="80"/>
      <c r="N19" s="81">
        <f>分析係数表!H22</f>
        <v>4.0529618807014647E-5</v>
      </c>
      <c r="O19" s="82">
        <f t="shared" si="3"/>
        <v>4.041132587985059E-4</v>
      </c>
      <c r="P19" s="76">
        <f>分析係数表!C22</f>
        <v>3.5555555555555562E-2</v>
      </c>
      <c r="Q19" s="82">
        <f t="shared" si="4"/>
        <v>1.4368471423946879E-5</v>
      </c>
      <c r="R19" s="83">
        <v>2.3415711492159768E-4</v>
      </c>
      <c r="S19" s="84">
        <f t="shared" si="5"/>
        <v>8.9718199464741721E-4</v>
      </c>
      <c r="T19" s="85">
        <f>分析係数表!F22</f>
        <v>0.41303813038130383</v>
      </c>
      <c r="U19" s="86">
        <f t="shared" si="6"/>
        <v>3.7057037368093816E-4</v>
      </c>
      <c r="V19" s="87">
        <f>分析係数表!D22</f>
        <v>2.3370233702337023E-2</v>
      </c>
      <c r="W19" s="167">
        <f t="shared" si="7"/>
        <v>0</v>
      </c>
      <c r="X19" s="76">
        <f>分析係数表!E22</f>
        <v>2.1033210332103321E-2</v>
      </c>
      <c r="Y19" s="166">
        <f t="shared" si="8"/>
        <v>0</v>
      </c>
    </row>
    <row r="20" spans="1:25" x14ac:dyDescent="0.2">
      <c r="A20" s="6" t="s">
        <v>8</v>
      </c>
      <c r="B20" s="5" t="s">
        <v>270</v>
      </c>
      <c r="C20" s="90"/>
      <c r="D20" s="76">
        <f>投入係数表!C20</f>
        <v>0</v>
      </c>
      <c r="E20" s="77">
        <f t="shared" si="9"/>
        <v>0</v>
      </c>
      <c r="F20" s="76">
        <f>分析係数表!C23</f>
        <v>0</v>
      </c>
      <c r="G20" s="77">
        <f t="shared" si="0"/>
        <v>0</v>
      </c>
      <c r="H20" s="77">
        <v>0</v>
      </c>
      <c r="I20" s="77">
        <f t="shared" si="1"/>
        <v>0</v>
      </c>
      <c r="J20" s="76">
        <f>分析係数表!G23</f>
        <v>0.215879455230368</v>
      </c>
      <c r="K20" s="78">
        <f t="shared" si="2"/>
        <v>0</v>
      </c>
      <c r="L20" s="79"/>
      <c r="M20" s="80"/>
      <c r="N20" s="81">
        <f>分析係数表!H23</f>
        <v>2.3840952239420378E-5</v>
      </c>
      <c r="O20" s="82">
        <f t="shared" si="3"/>
        <v>2.377136816461799E-4</v>
      </c>
      <c r="P20" s="76">
        <f>分析係数表!C23</f>
        <v>0</v>
      </c>
      <c r="Q20" s="82">
        <f t="shared" si="4"/>
        <v>0</v>
      </c>
      <c r="R20" s="83">
        <v>0</v>
      </c>
      <c r="S20" s="84">
        <f t="shared" si="5"/>
        <v>0</v>
      </c>
      <c r="T20" s="85">
        <f>分析係数表!F23</f>
        <v>0.44146624166908144</v>
      </c>
      <c r="U20" s="86">
        <f t="shared" si="6"/>
        <v>0</v>
      </c>
      <c r="V20" s="87">
        <f>分析係数表!D23</f>
        <v>8.5482468849608806E-2</v>
      </c>
      <c r="W20" s="167">
        <f t="shared" si="7"/>
        <v>0</v>
      </c>
      <c r="X20" s="76">
        <f>分析係数表!E23</f>
        <v>8.3164300202839755E-2</v>
      </c>
      <c r="Y20" s="166">
        <f t="shared" si="8"/>
        <v>0</v>
      </c>
    </row>
    <row r="21" spans="1:25" x14ac:dyDescent="0.2">
      <c r="A21" s="6" t="s">
        <v>9</v>
      </c>
      <c r="B21" s="5" t="s">
        <v>271</v>
      </c>
      <c r="C21" s="90"/>
      <c r="D21" s="76">
        <f>投入係数表!C21</f>
        <v>0</v>
      </c>
      <c r="E21" s="77">
        <f t="shared" si="9"/>
        <v>0</v>
      </c>
      <c r="F21" s="76">
        <f>分析係数表!C24</f>
        <v>0.31901223099551013</v>
      </c>
      <c r="G21" s="77">
        <f t="shared" si="0"/>
        <v>0</v>
      </c>
      <c r="H21" s="77">
        <v>5.4309895045656338E-3</v>
      </c>
      <c r="I21" s="77">
        <f t="shared" si="1"/>
        <v>5.4309895045656338E-3</v>
      </c>
      <c r="J21" s="76">
        <f>分析係数表!G24</f>
        <v>0.20822960902035437</v>
      </c>
      <c r="K21" s="78">
        <f t="shared" si="2"/>
        <v>1.1308928211293499E-3</v>
      </c>
      <c r="L21" s="79"/>
      <c r="M21" s="80"/>
      <c r="N21" s="81">
        <f>分析係数表!H24</f>
        <v>2.9960129980871608E-4</v>
      </c>
      <c r="O21" s="82">
        <f t="shared" si="3"/>
        <v>2.9872685993536608E-3</v>
      </c>
      <c r="P21" s="76">
        <f>分析係数表!C24</f>
        <v>0.31901223099551013</v>
      </c>
      <c r="Q21" s="82">
        <f t="shared" si="4"/>
        <v>9.5297522046264402E-4</v>
      </c>
      <c r="R21" s="83">
        <v>4.0448051853033181E-3</v>
      </c>
      <c r="S21" s="84">
        <f t="shared" si="5"/>
        <v>9.4757946898689528E-3</v>
      </c>
      <c r="T21" s="85">
        <f>分析係数表!F24</f>
        <v>0.39288329184360815</v>
      </c>
      <c r="U21" s="86">
        <f t="shared" si="6"/>
        <v>3.7228814105898962E-3</v>
      </c>
      <c r="V21" s="87">
        <f>分析係数表!D24</f>
        <v>9.7085956948308683E-2</v>
      </c>
      <c r="W21" s="167">
        <f t="shared" si="7"/>
        <v>0</v>
      </c>
      <c r="X21" s="76">
        <f>分析係数表!E24</f>
        <v>9.7525259920925464E-2</v>
      </c>
      <c r="Y21" s="166">
        <f t="shared" si="8"/>
        <v>0</v>
      </c>
    </row>
    <row r="22" spans="1:25" x14ac:dyDescent="0.2">
      <c r="A22" s="6" t="s">
        <v>10</v>
      </c>
      <c r="B22" s="5" t="s">
        <v>272</v>
      </c>
      <c r="C22" s="90"/>
      <c r="D22" s="76">
        <f>投入係数表!C22</f>
        <v>0</v>
      </c>
      <c r="E22" s="77">
        <f t="shared" si="9"/>
        <v>0</v>
      </c>
      <c r="F22" s="76">
        <f>分析係数表!C25</f>
        <v>9.6759875721260657E-3</v>
      </c>
      <c r="G22" s="77">
        <f t="shared" si="0"/>
        <v>0</v>
      </c>
      <c r="H22" s="77">
        <v>2.6551607247214453E-4</v>
      </c>
      <c r="I22" s="77">
        <f t="shared" si="1"/>
        <v>2.6551607247214453E-4</v>
      </c>
      <c r="J22" s="76">
        <f>分析係数表!G25</f>
        <v>0.19730305180979418</v>
      </c>
      <c r="K22" s="78">
        <f t="shared" si="2"/>
        <v>5.2387131403304597E-5</v>
      </c>
      <c r="L22" s="79"/>
      <c r="M22" s="80"/>
      <c r="N22" s="81">
        <f>分析係数表!H25</f>
        <v>4.8079253682831098E-4</v>
      </c>
      <c r="O22" s="82">
        <f t="shared" si="3"/>
        <v>4.7938925798646287E-3</v>
      </c>
      <c r="P22" s="76">
        <f>分析係数表!C25</f>
        <v>9.6759875721260657E-3</v>
      </c>
      <c r="Q22" s="82">
        <f t="shared" si="4"/>
        <v>4.6385645024877508E-5</v>
      </c>
      <c r="R22" s="83">
        <v>3.4185372223789333E-4</v>
      </c>
      <c r="S22" s="84">
        <f t="shared" si="5"/>
        <v>6.0736979471003787E-4</v>
      </c>
      <c r="T22" s="85">
        <f>分析係数表!F25</f>
        <v>0.35095812633073104</v>
      </c>
      <c r="U22" s="86">
        <f t="shared" si="6"/>
        <v>2.1316136514131564E-4</v>
      </c>
      <c r="V22" s="87">
        <f>分析係数表!D25</f>
        <v>5.2164655784244146E-2</v>
      </c>
      <c r="W22" s="167">
        <f t="shared" si="7"/>
        <v>0</v>
      </c>
      <c r="X22" s="76">
        <f>分析係数表!E25</f>
        <v>4.9325762952448546E-2</v>
      </c>
      <c r="Y22" s="166">
        <f t="shared" si="8"/>
        <v>0</v>
      </c>
    </row>
    <row r="23" spans="1:25" x14ac:dyDescent="0.2">
      <c r="A23" s="6" t="s">
        <v>11</v>
      </c>
      <c r="B23" s="5" t="s">
        <v>35</v>
      </c>
      <c r="C23" s="90"/>
      <c r="D23" s="76">
        <f>投入係数表!C23</f>
        <v>0</v>
      </c>
      <c r="E23" s="77">
        <f t="shared" si="9"/>
        <v>0</v>
      </c>
      <c r="F23" s="76">
        <f>分析係数表!C26</f>
        <v>0.20974434975917011</v>
      </c>
      <c r="G23" s="77">
        <f t="shared" si="0"/>
        <v>0</v>
      </c>
      <c r="H23" s="77">
        <v>3.826902923432783E-3</v>
      </c>
      <c r="I23" s="77">
        <f t="shared" si="1"/>
        <v>3.826902923432783E-3</v>
      </c>
      <c r="J23" s="76">
        <f>分析係数表!G26</f>
        <v>0.19643642762868455</v>
      </c>
      <c r="K23" s="78">
        <f t="shared" si="2"/>
        <v>7.5174313916090516E-4</v>
      </c>
      <c r="L23" s="79"/>
      <c r="M23" s="80"/>
      <c r="N23" s="81">
        <f>分析係数表!H26</f>
        <v>9.4871095944733495E-3</v>
      </c>
      <c r="O23" s="82">
        <f t="shared" si="3"/>
        <v>9.4594197716403192E-2</v>
      </c>
      <c r="P23" s="76">
        <f>分析係数表!C26</f>
        <v>0.20974434975917011</v>
      </c>
      <c r="Q23" s="82">
        <f t="shared" si="4"/>
        <v>1.9840598491017363E-2</v>
      </c>
      <c r="R23" s="83">
        <v>2.1739225583703541E-2</v>
      </c>
      <c r="S23" s="84">
        <f t="shared" si="5"/>
        <v>2.5566128507136323E-2</v>
      </c>
      <c r="T23" s="85">
        <f>分析係数表!F26</f>
        <v>0.33536547042926279</v>
      </c>
      <c r="U23" s="86">
        <f t="shared" si="6"/>
        <v>8.5739967138507584E-3</v>
      </c>
      <c r="V23" s="87">
        <f>分析係数表!D26</f>
        <v>1.7817861856577209E-2</v>
      </c>
      <c r="W23" s="167">
        <f t="shared" si="7"/>
        <v>0</v>
      </c>
      <c r="X23" s="76">
        <f>分析係数表!E26</f>
        <v>1.8226384262459934E-2</v>
      </c>
      <c r="Y23" s="166">
        <f t="shared" si="8"/>
        <v>0</v>
      </c>
    </row>
    <row r="24" spans="1:25" x14ac:dyDescent="0.2">
      <c r="A24" s="6" t="s">
        <v>12</v>
      </c>
      <c r="B24" s="5" t="s">
        <v>367</v>
      </c>
      <c r="C24" s="90"/>
      <c r="D24" s="76">
        <f>投入係数表!C24</f>
        <v>0</v>
      </c>
      <c r="E24" s="77">
        <f t="shared" si="9"/>
        <v>0</v>
      </c>
      <c r="F24" s="76">
        <f>分析係数表!C27</f>
        <v>0.55184986183604545</v>
      </c>
      <c r="G24" s="77">
        <f t="shared" si="0"/>
        <v>0</v>
      </c>
      <c r="H24" s="77">
        <v>2.2649487723533147E-3</v>
      </c>
      <c r="I24" s="77">
        <f t="shared" si="1"/>
        <v>2.2649487723533147E-3</v>
      </c>
      <c r="J24" s="76">
        <f>分析係数表!G27</f>
        <v>0.17101045662340392</v>
      </c>
      <c r="K24" s="78">
        <f t="shared" si="2"/>
        <v>3.8732992378875849E-4</v>
      </c>
      <c r="L24" s="79"/>
      <c r="M24" s="80"/>
      <c r="N24" s="81">
        <f>分析係数表!H27</f>
        <v>1.0662468539876775E-2</v>
      </c>
      <c r="O24" s="82">
        <f t="shared" si="3"/>
        <v>0.10631348222155987</v>
      </c>
      <c r="P24" s="76">
        <f>分析係数表!C27</f>
        <v>0.55184986183604545</v>
      </c>
      <c r="Q24" s="82">
        <f t="shared" si="4"/>
        <v>5.8669080475276685E-2</v>
      </c>
      <c r="R24" s="83">
        <v>6.0305222616143517E-2</v>
      </c>
      <c r="S24" s="84">
        <f t="shared" si="5"/>
        <v>6.2570171388496826E-2</v>
      </c>
      <c r="T24" s="85">
        <f>分析係数表!F27</f>
        <v>0.32260522305711731</v>
      </c>
      <c r="U24" s="86">
        <f t="shared" si="6"/>
        <v>2.0185464097508078E-2</v>
      </c>
      <c r="V24" s="87">
        <f>分析係数表!D27</f>
        <v>2.1648888655351795E-2</v>
      </c>
      <c r="W24" s="167">
        <f t="shared" si="7"/>
        <v>0</v>
      </c>
      <c r="X24" s="76">
        <f>分析係数表!E27</f>
        <v>2.6115285586674374E-2</v>
      </c>
      <c r="Y24" s="166">
        <f t="shared" si="8"/>
        <v>0</v>
      </c>
    </row>
    <row r="25" spans="1:25" x14ac:dyDescent="0.2">
      <c r="A25" s="6" t="s">
        <v>13</v>
      </c>
      <c r="B25" s="5" t="s">
        <v>192</v>
      </c>
      <c r="C25" s="90"/>
      <c r="D25" s="76">
        <f>投入係数表!C25</f>
        <v>0</v>
      </c>
      <c r="E25" s="77">
        <f t="shared" si="9"/>
        <v>0</v>
      </c>
      <c r="F25" s="76">
        <f>分析係数表!C28</f>
        <v>0.10247957574888922</v>
      </c>
      <c r="G25" s="77">
        <f t="shared" si="0"/>
        <v>0</v>
      </c>
      <c r="H25" s="77">
        <v>9.4223015070869047E-3</v>
      </c>
      <c r="I25" s="77">
        <f t="shared" si="1"/>
        <v>9.4223015070869047E-3</v>
      </c>
      <c r="J25" s="76">
        <f>分析係数表!G28</f>
        <v>0.12481362671124566</v>
      </c>
      <c r="K25" s="78">
        <f t="shared" si="2"/>
        <v>1.1760316230663523E-3</v>
      </c>
      <c r="L25" s="79"/>
      <c r="M25" s="80"/>
      <c r="N25" s="81">
        <f>分析係数表!H28</f>
        <v>1.8186673066637845E-2</v>
      </c>
      <c r="O25" s="82">
        <f t="shared" si="3"/>
        <v>0.18133592014909425</v>
      </c>
      <c r="P25" s="76">
        <f>分析係数表!C28</f>
        <v>0.10247957574888922</v>
      </c>
      <c r="Q25" s="82">
        <f t="shared" si="4"/>
        <v>1.8583228164913632E-2</v>
      </c>
      <c r="R25" s="83">
        <v>2.1699610226719769E-2</v>
      </c>
      <c r="S25" s="84">
        <f t="shared" si="5"/>
        <v>3.1121911733806674E-2</v>
      </c>
      <c r="T25" s="85">
        <f>分析係数表!F28</f>
        <v>0.21379840057832197</v>
      </c>
      <c r="U25" s="86">
        <f t="shared" si="6"/>
        <v>6.653814951627578E-3</v>
      </c>
      <c r="V25" s="87">
        <f>分析係数表!D28</f>
        <v>1.5632765553698098E-2</v>
      </c>
      <c r="W25" s="167">
        <f t="shared" si="7"/>
        <v>0</v>
      </c>
      <c r="X25" s="76">
        <f>分析係数表!E28</f>
        <v>1.5564993448696517E-2</v>
      </c>
      <c r="Y25" s="166">
        <f t="shared" si="8"/>
        <v>0</v>
      </c>
    </row>
    <row r="26" spans="1:25" x14ac:dyDescent="0.2">
      <c r="A26" s="6" t="s">
        <v>14</v>
      </c>
      <c r="B26" s="5" t="s">
        <v>50</v>
      </c>
      <c r="C26" s="90"/>
      <c r="D26" s="76">
        <f>投入係数表!C26</f>
        <v>1.3175230566534915E-3</v>
      </c>
      <c r="E26" s="77">
        <f t="shared" si="9"/>
        <v>0.13175230566534915</v>
      </c>
      <c r="F26" s="76">
        <f>分析係数表!C29</f>
        <v>7.3115977067071958E-2</v>
      </c>
      <c r="G26" s="77">
        <f t="shared" si="0"/>
        <v>9.6331985595615229E-3</v>
      </c>
      <c r="H26" s="77">
        <v>1.585534650589181E-2</v>
      </c>
      <c r="I26" s="77">
        <f t="shared" si="1"/>
        <v>1.585534650589181E-2</v>
      </c>
      <c r="J26" s="76">
        <f>分析係数表!G29</f>
        <v>0.26098100897122217</v>
      </c>
      <c r="K26" s="78">
        <f t="shared" si="2"/>
        <v>4.1379443286959864E-3</v>
      </c>
      <c r="L26" s="79"/>
      <c r="M26" s="80"/>
      <c r="N26" s="81">
        <f>分析係数表!H29</f>
        <v>9.6190295301981418E-3</v>
      </c>
      <c r="O26" s="82">
        <f t="shared" si="3"/>
        <v>9.5909546754845379E-2</v>
      </c>
      <c r="P26" s="76">
        <f>分析係数表!C29</f>
        <v>7.3115977067071958E-2</v>
      </c>
      <c r="Q26" s="82">
        <f t="shared" si="4"/>
        <v>7.0125202210405404E-3</v>
      </c>
      <c r="R26" s="83">
        <v>9.7484738533577652E-3</v>
      </c>
      <c r="S26" s="84">
        <f t="shared" si="5"/>
        <v>2.5603820359249574E-2</v>
      </c>
      <c r="T26" s="85">
        <f>分析係数表!F29</f>
        <v>0.46988232552720494</v>
      </c>
      <c r="U26" s="86">
        <f t="shared" si="6"/>
        <v>1.2030782652784986E-2</v>
      </c>
      <c r="V26" s="87">
        <f>分析係数表!D29</f>
        <v>9.2857975066992893E-2</v>
      </c>
      <c r="W26" s="167">
        <f t="shared" si="7"/>
        <v>0</v>
      </c>
      <c r="X26" s="76">
        <f>分析係数表!E29</f>
        <v>6.7808458580915762E-2</v>
      </c>
      <c r="Y26" s="166">
        <f t="shared" si="8"/>
        <v>0</v>
      </c>
    </row>
    <row r="27" spans="1:25" x14ac:dyDescent="0.2">
      <c r="A27" s="6" t="s">
        <v>15</v>
      </c>
      <c r="B27" s="5" t="s">
        <v>36</v>
      </c>
      <c r="C27" s="90"/>
      <c r="D27" s="76">
        <f>投入係数表!C27</f>
        <v>2.635046113306983E-3</v>
      </c>
      <c r="E27" s="77">
        <f t="shared" si="9"/>
        <v>0.2635046113306983</v>
      </c>
      <c r="F27" s="76">
        <f>分析係数表!C30</f>
        <v>1</v>
      </c>
      <c r="G27" s="77">
        <f t="shared" si="0"/>
        <v>0.2635046113306983</v>
      </c>
      <c r="H27" s="77">
        <v>0.30429534817378978</v>
      </c>
      <c r="I27" s="77">
        <f t="shared" si="1"/>
        <v>0.30429534817378978</v>
      </c>
      <c r="J27" s="76">
        <f>分析係数表!G30</f>
        <v>0.34448146018035225</v>
      </c>
      <c r="K27" s="78">
        <f t="shared" si="2"/>
        <v>0.10482410586499578</v>
      </c>
      <c r="L27" s="79"/>
      <c r="M27" s="80"/>
      <c r="N27" s="81">
        <f>分析係数表!H30</f>
        <v>0</v>
      </c>
      <c r="O27" s="82">
        <f t="shared" si="3"/>
        <v>0</v>
      </c>
      <c r="P27" s="76">
        <f>分析係数表!C30</f>
        <v>1</v>
      </c>
      <c r="Q27" s="82">
        <f t="shared" si="4"/>
        <v>0</v>
      </c>
      <c r="R27" s="83">
        <v>3.7024015363845503E-2</v>
      </c>
      <c r="S27" s="84">
        <f t="shared" si="5"/>
        <v>0.34131936353763526</v>
      </c>
      <c r="T27" s="85">
        <f>分析係数表!F30</f>
        <v>0.44085379748895859</v>
      </c>
      <c r="U27" s="86">
        <f t="shared" si="6"/>
        <v>0.15047193757208088</v>
      </c>
      <c r="V27" s="87">
        <f>分析係数表!D30</f>
        <v>8.9752910919883244E-2</v>
      </c>
      <c r="W27" s="167">
        <f t="shared" si="7"/>
        <v>0</v>
      </c>
      <c r="X27" s="76">
        <f>分析係数表!E30</f>
        <v>6.6422145779301819E-2</v>
      </c>
      <c r="Y27" s="166">
        <f t="shared" si="8"/>
        <v>0</v>
      </c>
    </row>
    <row r="28" spans="1:25" x14ac:dyDescent="0.2">
      <c r="A28" s="6" t="s">
        <v>16</v>
      </c>
      <c r="B28" s="5" t="s">
        <v>193</v>
      </c>
      <c r="C28" s="90"/>
      <c r="D28" s="76">
        <f>投入係数表!C28</f>
        <v>9.22266139657444E-3</v>
      </c>
      <c r="E28" s="77">
        <f t="shared" si="9"/>
        <v>0.92226613965744397</v>
      </c>
      <c r="F28" s="76">
        <f>分析係数表!C31</f>
        <v>1.6119481544838443E-2</v>
      </c>
      <c r="G28" s="77">
        <f t="shared" si="0"/>
        <v>1.4866452017637562E-2</v>
      </c>
      <c r="H28" s="77">
        <v>1.8550180605694175E-2</v>
      </c>
      <c r="I28" s="77">
        <f t="shared" si="1"/>
        <v>1.8550180605694175E-2</v>
      </c>
      <c r="J28" s="76">
        <f>分析係数表!G31</f>
        <v>7.1065989847715741E-2</v>
      </c>
      <c r="K28" s="78">
        <f t="shared" si="2"/>
        <v>1.3182869465975557E-3</v>
      </c>
      <c r="L28" s="79"/>
      <c r="M28" s="80"/>
      <c r="N28" s="81">
        <f>分析係数表!H31</f>
        <v>2.0936329558250998E-2</v>
      </c>
      <c r="O28" s="82">
        <f t="shared" si="3"/>
        <v>0.20875223143228702</v>
      </c>
      <c r="P28" s="76">
        <f>分析係数表!C31</f>
        <v>1.6119481544838443E-2</v>
      </c>
      <c r="Q28" s="82">
        <f t="shared" si="4"/>
        <v>3.3649777420165943E-3</v>
      </c>
      <c r="R28" s="83">
        <v>4.7813094177071823E-3</v>
      </c>
      <c r="S28" s="84">
        <f t="shared" si="5"/>
        <v>2.3331490023401357E-2</v>
      </c>
      <c r="T28" s="85">
        <f>分析係数表!F31</f>
        <v>0.34619289340101522</v>
      </c>
      <c r="U28" s="86">
        <f t="shared" si="6"/>
        <v>8.0771960385582365E-3</v>
      </c>
      <c r="V28" s="87">
        <f>分析係数表!D31</f>
        <v>2.6395939086294416E-2</v>
      </c>
      <c r="W28" s="167">
        <f t="shared" si="7"/>
        <v>0</v>
      </c>
      <c r="X28" s="76">
        <f>分析係数表!E31</f>
        <v>2.3350253807106598E-2</v>
      </c>
      <c r="Y28" s="166">
        <f t="shared" si="8"/>
        <v>0</v>
      </c>
    </row>
    <row r="29" spans="1:25" x14ac:dyDescent="0.2">
      <c r="A29" s="6" t="s">
        <v>17</v>
      </c>
      <c r="B29" s="5" t="s">
        <v>273</v>
      </c>
      <c r="C29" s="90"/>
      <c r="D29" s="76">
        <f>投入係数表!C29</f>
        <v>0</v>
      </c>
      <c r="E29" s="77">
        <f t="shared" si="9"/>
        <v>0</v>
      </c>
      <c r="F29" s="76">
        <f>分析係数表!C32</f>
        <v>1</v>
      </c>
      <c r="G29" s="77">
        <f t="shared" si="0"/>
        <v>0</v>
      </c>
      <c r="H29" s="77">
        <v>2.9158838612662059E-2</v>
      </c>
      <c r="I29" s="77">
        <f t="shared" si="1"/>
        <v>2.9158838612662059E-2</v>
      </c>
      <c r="J29" s="76">
        <f>分析係数表!G32</f>
        <v>0.14031413612565444</v>
      </c>
      <c r="K29" s="78">
        <f t="shared" si="2"/>
        <v>4.0913972503630533E-3</v>
      </c>
      <c r="L29" s="79"/>
      <c r="M29" s="80"/>
      <c r="N29" s="81">
        <f>分析係数表!H32</f>
        <v>7.8667195406007442E-3</v>
      </c>
      <c r="O29" s="82">
        <f t="shared" si="3"/>
        <v>7.8437591153851169E-2</v>
      </c>
      <c r="P29" s="76">
        <f>分析係数表!C32</f>
        <v>1</v>
      </c>
      <c r="Q29" s="82">
        <f t="shared" si="4"/>
        <v>7.8437591153851169E-2</v>
      </c>
      <c r="R29" s="83">
        <v>0.10440759368213336</v>
      </c>
      <c r="S29" s="84">
        <f t="shared" si="5"/>
        <v>0.13356643229479542</v>
      </c>
      <c r="T29" s="85">
        <f>分析係数表!F32</f>
        <v>0.48305318269495728</v>
      </c>
      <c r="U29" s="86">
        <f t="shared" si="6"/>
        <v>6.4519690221211456E-2</v>
      </c>
      <c r="V29" s="87">
        <f>分析係数表!D32</f>
        <v>1.4549462661890328E-2</v>
      </c>
      <c r="W29" s="167">
        <f t="shared" si="7"/>
        <v>0</v>
      </c>
      <c r="X29" s="76">
        <f>分析係数表!E32</f>
        <v>2.1824193992835493E-2</v>
      </c>
      <c r="Y29" s="166">
        <f t="shared" si="8"/>
        <v>0</v>
      </c>
    </row>
    <row r="30" spans="1:25" x14ac:dyDescent="0.2">
      <c r="A30" s="6" t="s">
        <v>18</v>
      </c>
      <c r="B30" s="5" t="s">
        <v>274</v>
      </c>
      <c r="C30" s="90"/>
      <c r="D30" s="76">
        <f>投入係数表!C30</f>
        <v>0</v>
      </c>
      <c r="E30" s="77">
        <f t="shared" si="9"/>
        <v>0</v>
      </c>
      <c r="F30" s="76">
        <f>分析係数表!C33</f>
        <v>0.76063364256957811</v>
      </c>
      <c r="G30" s="77">
        <f t="shared" si="0"/>
        <v>0</v>
      </c>
      <c r="H30" s="77">
        <v>2.4864962033297501E-2</v>
      </c>
      <c r="I30" s="77">
        <f t="shared" si="1"/>
        <v>2.4864962033297501E-2</v>
      </c>
      <c r="J30" s="76">
        <f>分析係数表!G33</f>
        <v>0.50769407441433168</v>
      </c>
      <c r="K30" s="78">
        <f t="shared" si="2"/>
        <v>1.2623793884842473E-2</v>
      </c>
      <c r="L30" s="79"/>
      <c r="M30" s="80"/>
      <c r="N30" s="81">
        <f>分析係数表!H33</f>
        <v>8.9800920101816757E-4</v>
      </c>
      <c r="O30" s="82">
        <f t="shared" si="3"/>
        <v>8.9538820086727759E-3</v>
      </c>
      <c r="P30" s="76">
        <f>分析係数表!C33</f>
        <v>0.76063364256957811</v>
      </c>
      <c r="Q30" s="82">
        <f t="shared" si="4"/>
        <v>6.8106238873949839E-3</v>
      </c>
      <c r="R30" s="83">
        <v>2.2306809752990743E-2</v>
      </c>
      <c r="S30" s="84">
        <f t="shared" si="5"/>
        <v>4.7171771786288244E-2</v>
      </c>
      <c r="T30" s="85">
        <f>分析係数表!F33</f>
        <v>0.64710610932475887</v>
      </c>
      <c r="U30" s="86">
        <f t="shared" si="6"/>
        <v>3.0525141710580416E-2</v>
      </c>
      <c r="V30" s="87">
        <f>分析係数表!D33</f>
        <v>7.6136885622416176E-2</v>
      </c>
      <c r="W30" s="167">
        <f t="shared" si="7"/>
        <v>0</v>
      </c>
      <c r="X30" s="76">
        <f>分析係数表!E33</f>
        <v>7.3954983922829579E-2</v>
      </c>
      <c r="Y30" s="166">
        <f t="shared" si="8"/>
        <v>0</v>
      </c>
    </row>
    <row r="31" spans="1:25" x14ac:dyDescent="0.2">
      <c r="A31" s="6" t="s">
        <v>19</v>
      </c>
      <c r="B31" s="5" t="s">
        <v>275</v>
      </c>
      <c r="C31" s="90"/>
      <c r="D31" s="76">
        <f>投入係数表!C31</f>
        <v>7.2463768115942032E-2</v>
      </c>
      <c r="E31" s="77">
        <f t="shared" si="9"/>
        <v>7.2463768115942031</v>
      </c>
      <c r="F31" s="76">
        <f>分析係数表!C34</f>
        <v>0.60932856586849216</v>
      </c>
      <c r="G31" s="77">
        <f t="shared" si="0"/>
        <v>4.4154243903513928</v>
      </c>
      <c r="H31" s="77">
        <v>4.6950502570442971</v>
      </c>
      <c r="I31" s="77">
        <f t="shared" si="1"/>
        <v>4.6950502570442971</v>
      </c>
      <c r="J31" s="76">
        <f>分析係数表!G34</f>
        <v>0.42480111354608457</v>
      </c>
      <c r="K31" s="78">
        <f t="shared" si="2"/>
        <v>1.994462577347248</v>
      </c>
      <c r="L31" s="79"/>
      <c r="M31" s="80"/>
      <c r="N31" s="81">
        <f>分析係数表!H34</f>
        <v>0.14716781407871807</v>
      </c>
      <c r="O31" s="82">
        <f t="shared" si="3"/>
        <v>1.467382785433704</v>
      </c>
      <c r="P31" s="76">
        <f>分析係数表!C34</f>
        <v>0.60932856586849216</v>
      </c>
      <c r="Q31" s="82">
        <f t="shared" si="4"/>
        <v>0.89411824822843222</v>
      </c>
      <c r="R31" s="83">
        <v>0.97711269094461506</v>
      </c>
      <c r="S31" s="84">
        <f t="shared" si="5"/>
        <v>5.6721629479889124</v>
      </c>
      <c r="T31" s="85">
        <f>分析係数表!F34</f>
        <v>0.70056004390220861</v>
      </c>
      <c r="U31" s="86">
        <f t="shared" si="6"/>
        <v>3.9736907238635935</v>
      </c>
      <c r="V31" s="87">
        <f>分析係数表!D34</f>
        <v>0.12153061706589328</v>
      </c>
      <c r="W31" s="167">
        <f t="shared" si="7"/>
        <v>1</v>
      </c>
      <c r="X31" s="76">
        <f>分析係数表!E34</f>
        <v>9.2329106655473059E-2</v>
      </c>
      <c r="Y31" s="166">
        <f t="shared" si="8"/>
        <v>1</v>
      </c>
    </row>
    <row r="32" spans="1:25" x14ac:dyDescent="0.2">
      <c r="A32" s="6" t="s">
        <v>20</v>
      </c>
      <c r="B32" s="5" t="s">
        <v>37</v>
      </c>
      <c r="C32" s="90"/>
      <c r="D32" s="76">
        <f>投入係数表!C32</f>
        <v>5.270092226613966E-3</v>
      </c>
      <c r="E32" s="77">
        <f t="shared" si="9"/>
        <v>0.5270092226613966</v>
      </c>
      <c r="F32" s="76">
        <f>分析係数表!C35</f>
        <v>0.431182157394844</v>
      </c>
      <c r="G32" s="77">
        <f t="shared" si="0"/>
        <v>0.22723697359412071</v>
      </c>
      <c r="H32" s="77">
        <v>0.31696121793520288</v>
      </c>
      <c r="I32" s="77">
        <f t="shared" si="1"/>
        <v>0.31696121793520288</v>
      </c>
      <c r="J32" s="76">
        <f>分析係数表!G35</f>
        <v>0.31375152118597188</v>
      </c>
      <c r="K32" s="78">
        <f t="shared" si="2"/>
        <v>9.944706428412825E-2</v>
      </c>
      <c r="L32" s="79"/>
      <c r="M32" s="80"/>
      <c r="N32" s="81">
        <f>分析係数表!H35</f>
        <v>5.4452734914836147E-2</v>
      </c>
      <c r="O32" s="82">
        <f t="shared" si="3"/>
        <v>0.54293804887987496</v>
      </c>
      <c r="P32" s="76">
        <f>分析係数表!C35</f>
        <v>0.431182157394844</v>
      </c>
      <c r="Q32" s="82">
        <f t="shared" si="4"/>
        <v>0.23410519924777176</v>
      </c>
      <c r="R32" s="83">
        <v>0.3413221950172482</v>
      </c>
      <c r="S32" s="84">
        <f t="shared" si="5"/>
        <v>0.65828341295245107</v>
      </c>
      <c r="T32" s="85">
        <f>分析係数表!F35</f>
        <v>0.64533318582439059</v>
      </c>
      <c r="U32" s="86">
        <f t="shared" si="6"/>
        <v>0.42481213205595814</v>
      </c>
      <c r="V32" s="87">
        <f>分析係数表!D35</f>
        <v>5.7675996607294319E-2</v>
      </c>
      <c r="W32" s="167">
        <f t="shared" si="7"/>
        <v>0</v>
      </c>
      <c r="X32" s="76">
        <f>分析係数表!E35</f>
        <v>5.1978463694361474E-2</v>
      </c>
      <c r="Y32" s="166">
        <f t="shared" si="8"/>
        <v>0</v>
      </c>
    </row>
    <row r="33" spans="1:25" x14ac:dyDescent="0.2">
      <c r="A33" s="6" t="s">
        <v>21</v>
      </c>
      <c r="B33" s="5" t="s">
        <v>38</v>
      </c>
      <c r="C33" s="90"/>
      <c r="D33" s="76">
        <f>投入係数表!C33</f>
        <v>2.635046113306983E-3</v>
      </c>
      <c r="E33" s="77">
        <f t="shared" si="9"/>
        <v>0.2635046113306983</v>
      </c>
      <c r="F33" s="76">
        <f>分析係数表!C36</f>
        <v>0.9563715649468405</v>
      </c>
      <c r="G33" s="77">
        <f t="shared" si="0"/>
        <v>0.2520083175090489</v>
      </c>
      <c r="H33" s="77">
        <v>0.43894514667978818</v>
      </c>
      <c r="I33" s="77">
        <f t="shared" si="1"/>
        <v>0.43894514667978818</v>
      </c>
      <c r="J33" s="76">
        <f>分析係数表!G36</f>
        <v>5.2691079299754126E-2</v>
      </c>
      <c r="K33" s="78">
        <f t="shared" si="2"/>
        <v>2.3128493531946924E-2</v>
      </c>
      <c r="L33" s="79"/>
      <c r="M33" s="80"/>
      <c r="N33" s="81">
        <f>分析係数表!H36</f>
        <v>0.23827203956962312</v>
      </c>
      <c r="O33" s="82">
        <f t="shared" si="3"/>
        <v>2.3757660008976393</v>
      </c>
      <c r="P33" s="76">
        <f>分析係数表!C36</f>
        <v>0.9563715649468405</v>
      </c>
      <c r="Q33" s="82">
        <f t="shared" si="4"/>
        <v>2.2721150482259724</v>
      </c>
      <c r="R33" s="83">
        <v>2.3858756089575555</v>
      </c>
      <c r="S33" s="84">
        <f t="shared" si="5"/>
        <v>2.8248207556373437</v>
      </c>
      <c r="T33" s="85">
        <f>分析係数表!F36</f>
        <v>0.845410170661959</v>
      </c>
      <c r="U33" s="86">
        <f t="shared" si="6"/>
        <v>2.3881321971128107</v>
      </c>
      <c r="V33" s="87">
        <f>分析係数表!D36</f>
        <v>1.6506511551495136E-2</v>
      </c>
      <c r="W33" s="167">
        <f t="shared" si="7"/>
        <v>0</v>
      </c>
      <c r="X33" s="76">
        <f>分析係数表!E36</f>
        <v>8.5372746992044678E-3</v>
      </c>
      <c r="Y33" s="166">
        <f t="shared" si="8"/>
        <v>0</v>
      </c>
    </row>
    <row r="34" spans="1:25" x14ac:dyDescent="0.2">
      <c r="A34" s="6" t="s">
        <v>22</v>
      </c>
      <c r="B34" s="5" t="s">
        <v>378</v>
      </c>
      <c r="C34" s="90"/>
      <c r="D34" s="76">
        <f>投入係数表!C34</f>
        <v>2.8985507246376812E-2</v>
      </c>
      <c r="E34" s="77">
        <f t="shared" si="9"/>
        <v>2.8985507246376812</v>
      </c>
      <c r="F34" s="76">
        <f>分析係数表!C37</f>
        <v>0.69581462679851724</v>
      </c>
      <c r="G34" s="77">
        <f t="shared" si="0"/>
        <v>2.0168539907203398</v>
      </c>
      <c r="H34" s="77">
        <v>2.2667962937091222</v>
      </c>
      <c r="I34" s="77">
        <f t="shared" si="1"/>
        <v>2.2667962937091222</v>
      </c>
      <c r="J34" s="76">
        <f>分析係数表!G37</f>
        <v>0.3862869649112583</v>
      </c>
      <c r="K34" s="78">
        <f t="shared" si="2"/>
        <v>0.87563386036898605</v>
      </c>
      <c r="L34" s="79"/>
      <c r="M34" s="80"/>
      <c r="N34" s="81">
        <f>分析係数表!H37</f>
        <v>4.5947077854218935E-2</v>
      </c>
      <c r="O34" s="82">
        <f t="shared" si="3"/>
        <v>0.45812973105790611</v>
      </c>
      <c r="P34" s="76">
        <f>分析係数表!C37</f>
        <v>0.69581462679851724</v>
      </c>
      <c r="Q34" s="82">
        <f t="shared" si="4"/>
        <v>0.31877336784136201</v>
      </c>
      <c r="R34" s="83">
        <v>0.38484299309796988</v>
      </c>
      <c r="S34" s="84">
        <f t="shared" si="5"/>
        <v>2.6516392868070922</v>
      </c>
      <c r="T34" s="85">
        <f>分析係数表!F37</f>
        <v>0.69012607082499655</v>
      </c>
      <c r="U34" s="86">
        <f t="shared" si="6"/>
        <v>1.8299654022493745</v>
      </c>
      <c r="V34" s="87">
        <f>分析係数表!D37</f>
        <v>6.9795450572077936E-2</v>
      </c>
      <c r="W34" s="167">
        <f t="shared" si="7"/>
        <v>0</v>
      </c>
      <c r="X34" s="76">
        <f>分析係数表!E37</f>
        <v>6.5949222012859618E-2</v>
      </c>
      <c r="Y34" s="166">
        <f t="shared" si="8"/>
        <v>0</v>
      </c>
    </row>
    <row r="35" spans="1:25" x14ac:dyDescent="0.2">
      <c r="A35" s="6" t="s">
        <v>23</v>
      </c>
      <c r="B35" s="5" t="s">
        <v>194</v>
      </c>
      <c r="C35" s="90"/>
      <c r="D35" s="76">
        <f>投入係数表!C35</f>
        <v>2.635046113306983E-3</v>
      </c>
      <c r="E35" s="77">
        <f t="shared" si="9"/>
        <v>0.2635046113306983</v>
      </c>
      <c r="F35" s="76">
        <f>分析係数表!C38</f>
        <v>0.41697687137236916</v>
      </c>
      <c r="G35" s="77">
        <f t="shared" si="0"/>
        <v>0.10987532842486672</v>
      </c>
      <c r="H35" s="77">
        <v>0.24624788460085811</v>
      </c>
      <c r="I35" s="77">
        <f t="shared" si="1"/>
        <v>0.24624788460085811</v>
      </c>
      <c r="J35" s="76">
        <f>分析係数表!G38</f>
        <v>8.9658129653451837E-2</v>
      </c>
      <c r="K35" s="78">
        <f t="shared" si="2"/>
        <v>2.2078124764431984E-2</v>
      </c>
      <c r="L35" s="79"/>
      <c r="M35" s="80"/>
      <c r="N35" s="81">
        <f>分析係数表!H38</f>
        <v>4.1195576072902453E-2</v>
      </c>
      <c r="O35" s="82">
        <f t="shared" si="3"/>
        <v>0.41075339430582247</v>
      </c>
      <c r="P35" s="76">
        <f>分析係数表!C38</f>
        <v>0.41697687137236916</v>
      </c>
      <c r="Q35" s="82">
        <f t="shared" si="4"/>
        <v>0.17127466526322296</v>
      </c>
      <c r="R35" s="83">
        <v>0.24191304775924799</v>
      </c>
      <c r="S35" s="84">
        <f t="shared" si="5"/>
        <v>0.4881609323601061</v>
      </c>
      <c r="T35" s="85">
        <f>分析係数表!F38</f>
        <v>0.51116828441118001</v>
      </c>
      <c r="U35" s="86">
        <f t="shared" si="6"/>
        <v>0.24953238631107752</v>
      </c>
      <c r="V35" s="87">
        <f>分析係数表!D38</f>
        <v>3.6720851362413751E-2</v>
      </c>
      <c r="W35" s="167">
        <f t="shared" si="7"/>
        <v>0</v>
      </c>
      <c r="X35" s="76">
        <f>分析係数表!E38</f>
        <v>4.0833430787822089E-2</v>
      </c>
      <c r="Y35" s="166">
        <f t="shared" si="8"/>
        <v>0</v>
      </c>
    </row>
    <row r="36" spans="1:25" x14ac:dyDescent="0.2">
      <c r="A36" s="6" t="s">
        <v>24</v>
      </c>
      <c r="B36" s="5" t="s">
        <v>39</v>
      </c>
      <c r="C36" s="90"/>
      <c r="D36" s="76">
        <f>投入係数表!C36</f>
        <v>0</v>
      </c>
      <c r="E36" s="77">
        <f t="shared" si="9"/>
        <v>0</v>
      </c>
      <c r="F36" s="76">
        <f>分析係数表!C39</f>
        <v>1</v>
      </c>
      <c r="G36" s="77">
        <f t="shared" si="0"/>
        <v>0</v>
      </c>
      <c r="H36" s="77">
        <v>7.0308281451167045E-3</v>
      </c>
      <c r="I36" s="77">
        <f t="shared" si="1"/>
        <v>7.0308281451167045E-3</v>
      </c>
      <c r="J36" s="76">
        <f>分析係数表!G39</f>
        <v>0.3542438962035025</v>
      </c>
      <c r="K36" s="78">
        <f t="shared" si="2"/>
        <v>2.4906279556633857E-3</v>
      </c>
      <c r="L36" s="79"/>
      <c r="M36" s="80"/>
      <c r="N36" s="81">
        <f>分析係数表!H39</f>
        <v>3.5817057247689217E-3</v>
      </c>
      <c r="O36" s="82">
        <f t="shared" si="3"/>
        <v>3.5712518772644433E-2</v>
      </c>
      <c r="P36" s="76">
        <f>分析係数表!C39</f>
        <v>1</v>
      </c>
      <c r="Q36" s="82">
        <f t="shared" si="4"/>
        <v>3.5712518772644433E-2</v>
      </c>
      <c r="R36" s="83">
        <v>3.9119018529440108E-2</v>
      </c>
      <c r="S36" s="84">
        <f t="shared" si="5"/>
        <v>4.6149846674556814E-2</v>
      </c>
      <c r="T36" s="85">
        <f>分析係数表!F39</f>
        <v>0.7050204525118241</v>
      </c>
      <c r="U36" s="86">
        <f t="shared" si="6"/>
        <v>3.2536585785847345E-2</v>
      </c>
      <c r="V36" s="87">
        <f>分析係数表!D39</f>
        <v>5.942413396395245E-2</v>
      </c>
      <c r="W36" s="167">
        <f t="shared" si="7"/>
        <v>0</v>
      </c>
      <c r="X36" s="76">
        <f>分析係数表!E39</f>
        <v>7.513102390387319E-2</v>
      </c>
      <c r="Y36" s="166">
        <f t="shared" si="8"/>
        <v>0</v>
      </c>
    </row>
    <row r="37" spans="1:25" x14ac:dyDescent="0.2">
      <c r="A37" s="6" t="s">
        <v>25</v>
      </c>
      <c r="B37" s="5" t="s">
        <v>40</v>
      </c>
      <c r="C37" s="90"/>
      <c r="D37" s="76">
        <f>投入係数表!C37</f>
        <v>0</v>
      </c>
      <c r="E37" s="77">
        <f t="shared" si="9"/>
        <v>0</v>
      </c>
      <c r="F37" s="76">
        <f>分析係数表!C40</f>
        <v>1</v>
      </c>
      <c r="G37" s="77">
        <f t="shared" si="0"/>
        <v>0</v>
      </c>
      <c r="H37" s="77">
        <v>6.6334611340781594E-3</v>
      </c>
      <c r="I37" s="77">
        <f t="shared" si="1"/>
        <v>6.6334611340781594E-3</v>
      </c>
      <c r="J37" s="76">
        <f>分析係数表!G40</f>
        <v>0.54480720679366534</v>
      </c>
      <c r="K37" s="78">
        <f t="shared" si="2"/>
        <v>3.6139574318314618E-3</v>
      </c>
      <c r="L37" s="79"/>
      <c r="M37" s="80"/>
      <c r="N37" s="81">
        <f>分析係数表!H40</f>
        <v>3.1654426986686419E-2</v>
      </c>
      <c r="O37" s="82">
        <f t="shared" si="3"/>
        <v>0.31562037891102129</v>
      </c>
      <c r="P37" s="76">
        <f>分析係数表!C40</f>
        <v>1</v>
      </c>
      <c r="Q37" s="82">
        <f t="shared" si="4"/>
        <v>0.31562037891102129</v>
      </c>
      <c r="R37" s="83">
        <v>0.31814413009030756</v>
      </c>
      <c r="S37" s="84">
        <f t="shared" si="5"/>
        <v>0.32477759122438571</v>
      </c>
      <c r="T37" s="85">
        <f>分析係数表!F40</f>
        <v>0.74295960523295845</v>
      </c>
      <c r="U37" s="86">
        <f t="shared" si="6"/>
        <v>0.24129663096458076</v>
      </c>
      <c r="V37" s="87">
        <f>分析係数表!D40</f>
        <v>9.2672710580674778E-2</v>
      </c>
      <c r="W37" s="167">
        <f t="shared" si="7"/>
        <v>0</v>
      </c>
      <c r="X37" s="76">
        <f>分析係数表!E40</f>
        <v>5.6242827633692906E-2</v>
      </c>
      <c r="Y37" s="166">
        <f t="shared" si="8"/>
        <v>0</v>
      </c>
    </row>
    <row r="38" spans="1:25" x14ac:dyDescent="0.2">
      <c r="A38" s="6" t="s">
        <v>26</v>
      </c>
      <c r="B38" s="5" t="s">
        <v>277</v>
      </c>
      <c r="C38" s="90"/>
      <c r="D38" s="76">
        <f>投入係数表!C38</f>
        <v>0</v>
      </c>
      <c r="E38" s="77">
        <f t="shared" si="9"/>
        <v>0</v>
      </c>
      <c r="F38" s="76">
        <f>分析係数表!C41</f>
        <v>0.7716092186228849</v>
      </c>
      <c r="G38" s="77">
        <f t="shared" si="0"/>
        <v>0</v>
      </c>
      <c r="H38" s="77">
        <v>4.1589704373309454E-3</v>
      </c>
      <c r="I38" s="77">
        <f t="shared" si="1"/>
        <v>4.1589704373309454E-3</v>
      </c>
      <c r="J38" s="76">
        <f>分析係数表!G41</f>
        <v>0.4437271381292458</v>
      </c>
      <c r="K38" s="78">
        <f t="shared" si="2"/>
        <v>1.8454480497209983E-3</v>
      </c>
      <c r="L38" s="79"/>
      <c r="M38" s="80"/>
      <c r="N38" s="81">
        <f>分析係数表!H41</f>
        <v>4.8285080570498094E-2</v>
      </c>
      <c r="O38" s="82">
        <f t="shared" si="3"/>
        <v>0.48144151943800817</v>
      </c>
      <c r="P38" s="76">
        <f>分析係数表!C41</f>
        <v>0.7716092186228849</v>
      </c>
      <c r="Q38" s="82">
        <f t="shared" si="4"/>
        <v>0.37148471462617594</v>
      </c>
      <c r="R38" s="83">
        <v>0.3785940383581276</v>
      </c>
      <c r="S38" s="84">
        <f t="shared" si="5"/>
        <v>0.38275300879545854</v>
      </c>
      <c r="T38" s="85">
        <f>分析係数表!F41</f>
        <v>0.54924555826511057</v>
      </c>
      <c r="U38" s="86">
        <f t="shared" si="6"/>
        <v>0.2102253899935124</v>
      </c>
      <c r="V38" s="87">
        <f>分析係数表!D41</f>
        <v>0.13055216861174013</v>
      </c>
      <c r="W38" s="167">
        <f t="shared" si="7"/>
        <v>0</v>
      </c>
      <c r="X38" s="76">
        <f>分析係数表!E41</f>
        <v>0.12144552342797423</v>
      </c>
      <c r="Y38" s="166">
        <f t="shared" si="8"/>
        <v>0</v>
      </c>
    </row>
    <row r="39" spans="1:25" x14ac:dyDescent="0.2">
      <c r="A39" s="6" t="s">
        <v>51</v>
      </c>
      <c r="B39" s="5" t="s">
        <v>368</v>
      </c>
      <c r="C39" s="90"/>
      <c r="D39" s="76">
        <f>投入係数表!C39</f>
        <v>0</v>
      </c>
      <c r="E39" s="77">
        <f>$C$5*D39</f>
        <v>0</v>
      </c>
      <c r="F39" s="76">
        <f>分析係数表!C42</f>
        <v>0.97588334268087495</v>
      </c>
      <c r="G39" s="77">
        <f>E39*F39</f>
        <v>0</v>
      </c>
      <c r="H39" s="77">
        <v>9.8142671133585758E-3</v>
      </c>
      <c r="I39" s="77">
        <f>C39+H39</f>
        <v>9.8142671133585758E-3</v>
      </c>
      <c r="J39" s="76">
        <f>分析係数表!G42</f>
        <v>0.48510773130544993</v>
      </c>
      <c r="K39" s="78">
        <f>I39*J39</f>
        <v>4.7609768537870654E-3</v>
      </c>
      <c r="L39" s="79"/>
      <c r="M39" s="80"/>
      <c r="N39" s="81">
        <f>分析係数表!H42</f>
        <v>1.103120860117981E-2</v>
      </c>
      <c r="O39" s="82">
        <f t="shared" si="3"/>
        <v>0.10999012049768746</v>
      </c>
      <c r="P39" s="76">
        <f>分析係数表!C42</f>
        <v>0.97588334268087495</v>
      </c>
      <c r="Q39" s="82">
        <f>O39*P39</f>
        <v>0.10733752645315546</v>
      </c>
      <c r="R39" s="83">
        <v>0.11372717312972583</v>
      </c>
      <c r="S39" s="84">
        <f>I39+R39</f>
        <v>0.1235414402430844</v>
      </c>
      <c r="T39" s="85">
        <f>分析係数表!F42</f>
        <v>0.55931558935361214</v>
      </c>
      <c r="U39" s="86">
        <f t="shared" si="6"/>
        <v>6.9098653459154807E-2</v>
      </c>
      <c r="V39" s="87">
        <f>分析係数表!D42</f>
        <v>8.2382762991128011E-2</v>
      </c>
      <c r="W39" s="167">
        <f t="shared" si="7"/>
        <v>0</v>
      </c>
      <c r="X39" s="76">
        <f>分析係数表!E42</f>
        <v>7.5982256020278832E-2</v>
      </c>
      <c r="Y39" s="166">
        <f t="shared" si="8"/>
        <v>0</v>
      </c>
    </row>
    <row r="40" spans="1:25" x14ac:dyDescent="0.2">
      <c r="A40" s="6" t="s">
        <v>195</v>
      </c>
      <c r="B40" s="5" t="s">
        <v>41</v>
      </c>
      <c r="C40" s="90"/>
      <c r="D40" s="76">
        <f>投入係数表!C40</f>
        <v>1.7127799736495388E-2</v>
      </c>
      <c r="E40" s="77">
        <f>$C$5*D40</f>
        <v>1.7127799736495388</v>
      </c>
      <c r="F40" s="76">
        <f>分析係数表!C43</f>
        <v>0.34022693007694482</v>
      </c>
      <c r="G40" s="77">
        <f>E40*F40</f>
        <v>0.58273387233205309</v>
      </c>
      <c r="H40" s="77">
        <v>0.87807183765511287</v>
      </c>
      <c r="I40" s="77">
        <f>C40+H40</f>
        <v>0.87807183765511287</v>
      </c>
      <c r="J40" s="76">
        <f>分析係数表!G43</f>
        <v>0.33724329370148376</v>
      </c>
      <c r="K40" s="78">
        <f>I40*J40</f>
        <v>0.29612383863732478</v>
      </c>
      <c r="L40" s="79"/>
      <c r="M40" s="80"/>
      <c r="N40" s="81">
        <f>分析係数表!H43</f>
        <v>3.0928867340200058E-2</v>
      </c>
      <c r="O40" s="82">
        <f t="shared" si="3"/>
        <v>0.30838595919958922</v>
      </c>
      <c r="P40" s="76">
        <f>分析係数表!C43</f>
        <v>0.34022693007694482</v>
      </c>
      <c r="Q40" s="82">
        <f>O40*P40</f>
        <v>0.1049212081773102</v>
      </c>
      <c r="R40" s="83">
        <v>0.23028646929717933</v>
      </c>
      <c r="S40" s="84">
        <f>I40+R40</f>
        <v>1.1083583069522922</v>
      </c>
      <c r="T40" s="85">
        <f>分析係数表!F43</f>
        <v>0.5626289672791589</v>
      </c>
      <c r="U40" s="86">
        <f t="shared" si="6"/>
        <v>0.62359448961584518</v>
      </c>
      <c r="V40" s="87">
        <f>分析係数表!D43</f>
        <v>0.16253561953424389</v>
      </c>
      <c r="W40" s="167">
        <f t="shared" si="7"/>
        <v>0</v>
      </c>
      <c r="X40" s="76">
        <f>分析係数表!E43</f>
        <v>0.12361206642429007</v>
      </c>
      <c r="Y40" s="166">
        <f t="shared" si="8"/>
        <v>0</v>
      </c>
    </row>
    <row r="41" spans="1:25" x14ac:dyDescent="0.2">
      <c r="A41" s="6" t="s">
        <v>341</v>
      </c>
      <c r="B41" s="5" t="s">
        <v>346</v>
      </c>
      <c r="C41" s="90"/>
      <c r="D41" s="76">
        <f>投入係数表!C41</f>
        <v>0</v>
      </c>
      <c r="E41" s="77">
        <f>$C$5*D41</f>
        <v>0</v>
      </c>
      <c r="F41" s="76">
        <f>分析係数表!C44</f>
        <v>0.45077084579422144</v>
      </c>
      <c r="G41" s="77">
        <f>E41*F41</f>
        <v>0</v>
      </c>
      <c r="H41" s="77">
        <v>4.1131291670744854E-3</v>
      </c>
      <c r="I41" s="77">
        <f>C41+H41</f>
        <v>4.1131291670744854E-3</v>
      </c>
      <c r="J41" s="76">
        <f>分析係数表!G44</f>
        <v>0.26937180019371798</v>
      </c>
      <c r="K41" s="78">
        <f>I41*J41</f>
        <v>1.1079610081641419E-3</v>
      </c>
      <c r="L41" s="79"/>
      <c r="M41" s="80"/>
      <c r="N41" s="81">
        <f>分析係数表!H44</f>
        <v>0.10969619474561307</v>
      </c>
      <c r="O41" s="82">
        <f t="shared" si="3"/>
        <v>1.0937602682010148</v>
      </c>
      <c r="P41" s="76">
        <f>分析係数表!C44</f>
        <v>0.45077084579422144</v>
      </c>
      <c r="Q41" s="82">
        <f>O41*P41</f>
        <v>0.49303524119308595</v>
      </c>
      <c r="R41" s="83">
        <v>0.50089806261089864</v>
      </c>
      <c r="S41" s="84">
        <f>I41+R41</f>
        <v>0.50501119177797316</v>
      </c>
      <c r="T41" s="85">
        <f>分析係数表!F44</f>
        <v>0.50977584059775838</v>
      </c>
      <c r="U41" s="86">
        <f t="shared" si="6"/>
        <v>0.25744250479989206</v>
      </c>
      <c r="V41" s="87">
        <f>分析係数表!D44</f>
        <v>0.18714542687145427</v>
      </c>
      <c r="W41" s="167">
        <f t="shared" si="7"/>
        <v>0</v>
      </c>
      <c r="X41" s="76">
        <f>分析係数表!E44</f>
        <v>0.13900650339006504</v>
      </c>
      <c r="Y41" s="166">
        <f t="shared" si="8"/>
        <v>0</v>
      </c>
    </row>
    <row r="42" spans="1:25" x14ac:dyDescent="0.2">
      <c r="A42" s="6" t="s">
        <v>342</v>
      </c>
      <c r="B42" s="5" t="s">
        <v>279</v>
      </c>
      <c r="C42" s="90"/>
      <c r="D42" s="76">
        <f>投入係数表!C42</f>
        <v>1.3175230566534915E-3</v>
      </c>
      <c r="E42" s="77">
        <f>$C$5*D42</f>
        <v>0.13175230566534915</v>
      </c>
      <c r="F42" s="76">
        <f>分析係数表!C45</f>
        <v>1</v>
      </c>
      <c r="G42" s="77">
        <f>E42*F42</f>
        <v>0.13175230566534915</v>
      </c>
      <c r="H42" s="77">
        <v>0.14452073884559144</v>
      </c>
      <c r="I42" s="77">
        <f>C42+H42</f>
        <v>0.14452073884559144</v>
      </c>
      <c r="J42" s="76">
        <f>分析係数表!G45</f>
        <v>0</v>
      </c>
      <c r="K42" s="78">
        <f>I42*J42</f>
        <v>0</v>
      </c>
      <c r="L42" s="79"/>
      <c r="M42" s="80"/>
      <c r="N42" s="81">
        <f>分析係数表!H45</f>
        <v>0</v>
      </c>
      <c r="O42" s="82">
        <f t="shared" si="3"/>
        <v>0</v>
      </c>
      <c r="P42" s="76">
        <f>分析係数表!C45</f>
        <v>1</v>
      </c>
      <c r="Q42" s="82">
        <f>O42*P42</f>
        <v>0</v>
      </c>
      <c r="R42" s="83">
        <v>5.9286081826806659E-3</v>
      </c>
      <c r="S42" s="84">
        <f>I42+R42</f>
        <v>0.15044934702827212</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76">
        <f>投入係数表!C43</f>
        <v>3.952569169960474E-3</v>
      </c>
      <c r="E43" s="77">
        <f>$C$5*D43</f>
        <v>0.39525691699604742</v>
      </c>
      <c r="F43" s="76">
        <f>分析係数表!C46</f>
        <v>7.4198450828512619E-2</v>
      </c>
      <c r="G43" s="77">
        <f>E43*F43</f>
        <v>2.932745092036072E-2</v>
      </c>
      <c r="H43" s="77">
        <v>3.7098317551798404E-2</v>
      </c>
      <c r="I43" s="77">
        <f>C43+H43</f>
        <v>3.7098317551798404E-2</v>
      </c>
      <c r="J43" s="76">
        <f>分析係数表!G46</f>
        <v>9.2287409360580098E-3</v>
      </c>
      <c r="K43" s="78">
        <f>I43*J43</f>
        <v>3.4237076184916128E-4</v>
      </c>
      <c r="L43" s="79"/>
      <c r="M43" s="80"/>
      <c r="N43" s="81">
        <f>分析係数表!H46</f>
        <v>2.0514344703613255E-2</v>
      </c>
      <c r="O43" s="82">
        <f t="shared" si="3"/>
        <v>0.2045446992671496</v>
      </c>
      <c r="P43" s="76">
        <f>分析係数表!C46</f>
        <v>7.4198450828512619E-2</v>
      </c>
      <c r="Q43" s="82">
        <f>O43*P43</f>
        <v>1.5176899810806501E-2</v>
      </c>
      <c r="R43" s="83">
        <v>1.7974470021074891E-2</v>
      </c>
      <c r="S43" s="84">
        <f>I43+R43</f>
        <v>5.5072787572873295E-2</v>
      </c>
      <c r="T43" s="85">
        <f>分析係数表!F46</f>
        <v>0.31311799604482532</v>
      </c>
      <c r="U43" s="86">
        <f t="shared" si="6"/>
        <v>1.7244280881420444E-2</v>
      </c>
      <c r="V43" s="87">
        <f>分析係数表!D46</f>
        <v>1.7468688200395519E-2</v>
      </c>
      <c r="W43" s="167">
        <f t="shared" si="7"/>
        <v>0</v>
      </c>
      <c r="X43" s="76">
        <f>分析係数表!E46</f>
        <v>4.6143704680290047E-2</v>
      </c>
      <c r="Y43" s="166">
        <f t="shared" si="8"/>
        <v>0</v>
      </c>
    </row>
    <row r="44" spans="1:25" x14ac:dyDescent="0.2">
      <c r="A44" s="192">
        <v>40</v>
      </c>
      <c r="B44" s="14" t="s">
        <v>151</v>
      </c>
      <c r="C44" s="197">
        <f>SUM(C5:C43)</f>
        <v>100</v>
      </c>
      <c r="D44" s="92">
        <f>投入係数表!C44</f>
        <v>0.54150197628458496</v>
      </c>
      <c r="E44" s="91">
        <f>SUM(E5:E43)</f>
        <v>54.150197628458486</v>
      </c>
      <c r="F44" s="92">
        <f>分析係数表!C47</f>
        <v>0.51595339019249375</v>
      </c>
      <c r="G44" s="91">
        <f>SUM(G5:G43)</f>
        <v>11.040259437997992</v>
      </c>
      <c r="H44" s="91">
        <f>SUM(H5:H43)</f>
        <v>12.608957146533434</v>
      </c>
      <c r="I44" s="91">
        <f>SUM(I5:I43)</f>
        <v>112.60895714653341</v>
      </c>
      <c r="J44" s="92">
        <f>分析係数表!G47</f>
        <v>0.27631170572057684</v>
      </c>
      <c r="K44" s="93">
        <f>SUM(K5:K43)</f>
        <v>15.893963679541569</v>
      </c>
      <c r="L44" s="94">
        <f>最終需要_まとめ!$L$33</f>
        <v>0.62733333333333341</v>
      </c>
      <c r="M44" s="91">
        <f>K44*L44</f>
        <v>9.9708132149657462</v>
      </c>
      <c r="N44" s="95">
        <f>分析係数表!H47</f>
        <v>1</v>
      </c>
      <c r="O44" s="96">
        <f>SUM(O5:O43)</f>
        <v>9.9708132149657462</v>
      </c>
      <c r="P44" s="92">
        <f>分析係数表!C47</f>
        <v>0.51595339019249375</v>
      </c>
      <c r="Q44" s="96">
        <f>SUM(Q5:Q43)</f>
        <v>5.7079197585430483</v>
      </c>
      <c r="R44" s="91">
        <f>SUM(R5:R43)</f>
        <v>6.4334193325264168</v>
      </c>
      <c r="S44" s="97">
        <f>SUM(S5:S43)</f>
        <v>119.04237647905987</v>
      </c>
      <c r="T44" s="98">
        <f>分析係数表!F47</f>
        <v>0.58636886885395456</v>
      </c>
      <c r="U44" s="99">
        <f>SUM(U5:U43)</f>
        <v>57.13407506636328</v>
      </c>
      <c r="V44" s="100">
        <f>分析係数表!D47</f>
        <v>7.5124891062718996E-2</v>
      </c>
      <c r="W44" s="164">
        <f>SUM(W5:W43)</f>
        <v>98</v>
      </c>
      <c r="X44" s="92">
        <f>分析係数表!E47</f>
        <v>6.0854966829428862E-2</v>
      </c>
      <c r="Y44" s="165">
        <f>SUM(Y5:Y43)</f>
        <v>86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266</v>
      </c>
      <c r="S2" s="3" t="s">
        <v>153</v>
      </c>
      <c r="U2" s="64" t="s">
        <v>210</v>
      </c>
      <c r="W2" s="3" t="s">
        <v>130</v>
      </c>
      <c r="Y2" s="3" t="s">
        <v>154</v>
      </c>
    </row>
    <row r="3" spans="1:25" ht="44" x14ac:dyDescent="0.2">
      <c r="B3" s="65"/>
      <c r="C3" s="66" t="s">
        <v>228</v>
      </c>
      <c r="D3" s="66" t="s">
        <v>308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投入係数表!D5</f>
        <v>0</v>
      </c>
      <c r="E5" s="77">
        <f t="shared" ref="E5:E38" si="0">$C$6*D5</f>
        <v>0</v>
      </c>
      <c r="F5" s="76">
        <f>分析係数表!C8</f>
        <v>4.9649173197653385E-3</v>
      </c>
      <c r="G5" s="77">
        <f t="shared" ref="G5:G38" si="1">E5*F5</f>
        <v>0</v>
      </c>
      <c r="H5" s="77">
        <f t="array" ref="H5:H43">MMULT(逆行列係数!C5:AO43,'2'!G5:G43)</f>
        <v>5.8196908178415703E-4</v>
      </c>
      <c r="I5" s="77">
        <f t="shared" ref="I5:I38" si="2">C5+H5</f>
        <v>5.8196908178415703E-4</v>
      </c>
      <c r="J5" s="76">
        <f>分析係数表!G8</f>
        <v>0.11989459815546773</v>
      </c>
      <c r="K5" s="78">
        <f t="shared" ref="K5:K38" si="3">I5*J5</f>
        <v>6.977494919941804E-5</v>
      </c>
      <c r="L5" s="79" t="s">
        <v>182</v>
      </c>
      <c r="M5" s="80" t="s">
        <v>182</v>
      </c>
      <c r="N5" s="81">
        <f>分析係数表!H8</f>
        <v>9.9138626395589742E-3</v>
      </c>
      <c r="O5" s="82">
        <f t="shared" ref="O5:O43" si="4">$M$44*N5</f>
        <v>0.16945378282164186</v>
      </c>
      <c r="P5" s="76">
        <f>分析係数表!C8</f>
        <v>4.9649173197653385E-3</v>
      </c>
      <c r="Q5" s="82">
        <f t="shared" ref="Q5:Q38" si="5">O5*P5</f>
        <v>8.4132402123092388E-4</v>
      </c>
      <c r="R5" s="83">
        <f t="array" ref="R5:R43">MMULT(逆行列係数!C5:AO43,'2'!Q5:Q43)</f>
        <v>1.2738098152516753E-3</v>
      </c>
      <c r="S5" s="84">
        <f t="shared" ref="S5:S38" si="6">I5+R5</f>
        <v>1.8557788970358323E-3</v>
      </c>
      <c r="T5" s="85">
        <f>分析係数表!F8</f>
        <v>0.45454545454545453</v>
      </c>
      <c r="U5" s="86">
        <f t="shared" ref="U5:U43" si="7">S5*T5</f>
        <v>8.4353586228901468E-4</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75">
        <f>最終需要_まとめ!$C$7</f>
        <v>100</v>
      </c>
      <c r="D6" s="76">
        <f>投入係数表!D6</f>
        <v>0.13297872340425532</v>
      </c>
      <c r="E6" s="77">
        <f t="shared" si="0"/>
        <v>13.297872340425531</v>
      </c>
      <c r="F6" s="76">
        <f>分析係数表!C9</f>
        <v>0.15391380826737022</v>
      </c>
      <c r="G6" s="77">
        <f t="shared" si="1"/>
        <v>2.0467261737682207</v>
      </c>
      <c r="H6" s="77">
        <v>2.0897185786460066</v>
      </c>
      <c r="I6" s="77">
        <f t="shared" si="2"/>
        <v>102.089718578646</v>
      </c>
      <c r="J6" s="76">
        <f>分析係数表!G9</f>
        <v>0.24468085106382978</v>
      </c>
      <c r="K6" s="78">
        <f t="shared" si="3"/>
        <v>24.979399226689978</v>
      </c>
      <c r="L6" s="79"/>
      <c r="M6" s="80"/>
      <c r="N6" s="81">
        <f>分析係数表!H9</f>
        <v>5.2529564767522905E-4</v>
      </c>
      <c r="O6" s="82">
        <f t="shared" si="4"/>
        <v>8.9786733823731691E-3</v>
      </c>
      <c r="P6" s="76">
        <f>分析係数表!C9</f>
        <v>0.15391380826737022</v>
      </c>
      <c r="Q6" s="82">
        <f t="shared" si="5"/>
        <v>1.3819418134699245E-3</v>
      </c>
      <c r="R6" s="83">
        <v>1.6022931914916436E-3</v>
      </c>
      <c r="S6" s="84">
        <f t="shared" si="6"/>
        <v>102.0913208718375</v>
      </c>
      <c r="T6" s="85">
        <f>分析係数表!F9</f>
        <v>0.66489361702127658</v>
      </c>
      <c r="U6" s="86">
        <f t="shared" si="7"/>
        <v>67.879867600955777</v>
      </c>
      <c r="V6" s="87">
        <f>分析係数表!D9</f>
        <v>4.2553191489361701E-2</v>
      </c>
      <c r="W6" s="167">
        <f t="shared" si="8"/>
        <v>4</v>
      </c>
      <c r="X6" s="76">
        <f>分析係数表!E9</f>
        <v>3.7234042553191488E-2</v>
      </c>
      <c r="Y6" s="166">
        <f t="shared" si="9"/>
        <v>4</v>
      </c>
    </row>
    <row r="7" spans="1:25" x14ac:dyDescent="0.2">
      <c r="A7" s="6" t="s">
        <v>221</v>
      </c>
      <c r="B7" s="5" t="s">
        <v>267</v>
      </c>
      <c r="C7" s="90"/>
      <c r="D7" s="76">
        <f>投入係数表!D7</f>
        <v>0</v>
      </c>
      <c r="E7" s="77">
        <f t="shared" si="0"/>
        <v>0</v>
      </c>
      <c r="F7" s="76">
        <f>分析係数表!C10</f>
        <v>3.7301329873500322E-3</v>
      </c>
      <c r="G7" s="77">
        <f t="shared" si="1"/>
        <v>0</v>
      </c>
      <c r="H7" s="77">
        <v>8.0426818354611729E-5</v>
      </c>
      <c r="I7" s="77">
        <f t="shared" si="2"/>
        <v>8.0426818354611729E-5</v>
      </c>
      <c r="J7" s="76">
        <f>分析係数表!G10</f>
        <v>0.17857142857142858</v>
      </c>
      <c r="K7" s="78">
        <f t="shared" si="3"/>
        <v>1.4361931849037808E-5</v>
      </c>
      <c r="L7" s="79"/>
      <c r="M7" s="80"/>
      <c r="N7" s="81">
        <f>分析係数表!H10</f>
        <v>9.7827374022421611E-4</v>
      </c>
      <c r="O7" s="82">
        <f t="shared" si="4"/>
        <v>1.6721251034343979E-2</v>
      </c>
      <c r="P7" s="76">
        <f>分析係数表!C10</f>
        <v>3.7301329873500322E-3</v>
      </c>
      <c r="Q7" s="82">
        <f t="shared" si="5"/>
        <v>6.237249007296732E-5</v>
      </c>
      <c r="R7" s="83">
        <v>1.2266555851493555E-4</v>
      </c>
      <c r="S7" s="84">
        <f t="shared" si="6"/>
        <v>2.0309237686954727E-4</v>
      </c>
      <c r="T7" s="85">
        <f>分析係数表!F10</f>
        <v>0.5178571428571429</v>
      </c>
      <c r="U7" s="86">
        <f t="shared" si="7"/>
        <v>1.0517283802172985E-4</v>
      </c>
      <c r="V7" s="87">
        <f>分析係数表!D10</f>
        <v>0</v>
      </c>
      <c r="W7" s="167">
        <f t="shared" si="8"/>
        <v>0</v>
      </c>
      <c r="X7" s="76">
        <f>分析係数表!E10</f>
        <v>0</v>
      </c>
      <c r="Y7" s="166">
        <f t="shared" si="9"/>
        <v>0</v>
      </c>
    </row>
    <row r="8" spans="1:25" x14ac:dyDescent="0.2">
      <c r="A8" s="6" t="s">
        <v>222</v>
      </c>
      <c r="B8" s="5" t="s">
        <v>27</v>
      </c>
      <c r="C8" s="90"/>
      <c r="D8" s="76">
        <f>投入係数表!D8</f>
        <v>0</v>
      </c>
      <c r="E8" s="77">
        <f t="shared" si="0"/>
        <v>0</v>
      </c>
      <c r="F8" s="76">
        <f>分析係数表!C11</f>
        <v>0.13696369636963701</v>
      </c>
      <c r="G8" s="77">
        <f t="shared" si="1"/>
        <v>0</v>
      </c>
      <c r="H8" s="77">
        <v>2.4373406457915284E-3</v>
      </c>
      <c r="I8" s="77">
        <f t="shared" si="2"/>
        <v>2.4373406457915284E-3</v>
      </c>
      <c r="J8" s="76">
        <f>分析係数表!G11</f>
        <v>0.3392857142857143</v>
      </c>
      <c r="K8" s="78">
        <f t="shared" si="3"/>
        <v>8.2695486196498287E-4</v>
      </c>
      <c r="L8" s="79"/>
      <c r="M8" s="80"/>
      <c r="N8" s="81">
        <f>分析係数表!H11</f>
        <v>-1.9072761791536302E-5</v>
      </c>
      <c r="O8" s="82">
        <f t="shared" si="4"/>
        <v>-3.2600326955666573E-4</v>
      </c>
      <c r="P8" s="76">
        <f>分析係数表!C11</f>
        <v>0.13696369636963701</v>
      </c>
      <c r="Q8" s="82">
        <f t="shared" si="5"/>
        <v>-4.4650612827068091E-5</v>
      </c>
      <c r="R8" s="83">
        <v>8.2165883645357216E-4</v>
      </c>
      <c r="S8" s="84">
        <f t="shared" si="6"/>
        <v>3.2589994822451005E-3</v>
      </c>
      <c r="T8" s="85">
        <f>分析係数表!F11</f>
        <v>0.56043956043956045</v>
      </c>
      <c r="U8" s="86">
        <f t="shared" si="7"/>
        <v>1.8264722373021991E-3</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投入係数表!D9</f>
        <v>2.6595744680851064E-2</v>
      </c>
      <c r="E9" s="77">
        <f t="shared" si="0"/>
        <v>2.6595744680851063</v>
      </c>
      <c r="F9" s="76">
        <f>分析係数表!C12</f>
        <v>0.20704451619317732</v>
      </c>
      <c r="G9" s="77">
        <f t="shared" si="1"/>
        <v>0.5506503090244077</v>
      </c>
      <c r="H9" s="77">
        <v>0.58753906534828026</v>
      </c>
      <c r="I9" s="77">
        <f t="shared" si="2"/>
        <v>0.58753906534828026</v>
      </c>
      <c r="J9" s="76">
        <f>分析係数表!G12</f>
        <v>0.14105339609201503</v>
      </c>
      <c r="K9" s="78">
        <f t="shared" si="3"/>
        <v>8.2874380504103284E-2</v>
      </c>
      <c r="L9" s="79"/>
      <c r="M9" s="80"/>
      <c r="N9" s="81">
        <f>分析係数表!H12</f>
        <v>8.4721207878004259E-2</v>
      </c>
      <c r="O9" s="82">
        <f t="shared" si="4"/>
        <v>1.4481065233707091</v>
      </c>
      <c r="P9" s="76">
        <f>分析係数表!C12</f>
        <v>0.20704451619317732</v>
      </c>
      <c r="Q9" s="82">
        <f t="shared" si="5"/>
        <v>0.29982251452747249</v>
      </c>
      <c r="R9" s="83">
        <v>0.34201406136419937</v>
      </c>
      <c r="S9" s="84">
        <f t="shared" si="6"/>
        <v>0.92955312671247969</v>
      </c>
      <c r="T9" s="85">
        <f>分析係数表!F12</f>
        <v>0.31004441526879617</v>
      </c>
      <c r="U9" s="86">
        <f t="shared" si="7"/>
        <v>0.28820275563285197</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投入係数表!D10</f>
        <v>0</v>
      </c>
      <c r="E10" s="77">
        <f t="shared" si="0"/>
        <v>0</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0.23258974935911614</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投入係数表!D11</f>
        <v>2.1276595744680851E-2</v>
      </c>
      <c r="E11" s="77">
        <f t="shared" si="0"/>
        <v>2.1276595744680851</v>
      </c>
      <c r="F11" s="76">
        <f>分析係数表!C14</f>
        <v>3.4828780992665287E-2</v>
      </c>
      <c r="G11" s="77">
        <f t="shared" si="1"/>
        <v>7.4103789346096349E-2</v>
      </c>
      <c r="H11" s="77">
        <v>7.8680657882153532E-2</v>
      </c>
      <c r="I11" s="77">
        <f t="shared" si="2"/>
        <v>7.8680657882153532E-2</v>
      </c>
      <c r="J11" s="76">
        <f>分析係数表!G14</f>
        <v>0.17656215254614188</v>
      </c>
      <c r="K11" s="78">
        <f t="shared" si="3"/>
        <v>1.3892026319419593E-2</v>
      </c>
      <c r="L11" s="79"/>
      <c r="M11" s="80"/>
      <c r="N11" s="81">
        <f>分析係数表!H14</f>
        <v>1.0569488826143035E-3</v>
      </c>
      <c r="O11" s="82">
        <f t="shared" si="4"/>
        <v>1.8066014521265227E-2</v>
      </c>
      <c r="P11" s="76">
        <f>分析係数表!C14</f>
        <v>3.4828780992665287E-2</v>
      </c>
      <c r="Q11" s="82">
        <f t="shared" si="5"/>
        <v>6.2921726317145745E-4</v>
      </c>
      <c r="R11" s="83">
        <v>2.6537777414269038E-3</v>
      </c>
      <c r="S11" s="84">
        <f t="shared" si="6"/>
        <v>8.1334435623580434E-2</v>
      </c>
      <c r="T11" s="85">
        <f>分析係数表!F14</f>
        <v>0.31487658438959304</v>
      </c>
      <c r="U11" s="86">
        <f t="shared" si="7"/>
        <v>2.5610309282408247E-2</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投入係数表!D12</f>
        <v>0</v>
      </c>
      <c r="E12" s="77">
        <f t="shared" si="0"/>
        <v>0</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0.13233016050087656</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投入係数表!D13</f>
        <v>1.0638297872340425E-2</v>
      </c>
      <c r="E13" s="77">
        <f t="shared" si="0"/>
        <v>1.0638297872340425</v>
      </c>
      <c r="F13" s="76">
        <f>分析係数表!C16</f>
        <v>1.5929944110702698E-2</v>
      </c>
      <c r="G13" s="77">
        <f t="shared" si="1"/>
        <v>1.6946749053939041E-2</v>
      </c>
      <c r="H13" s="77">
        <v>1.8753353116141135E-2</v>
      </c>
      <c r="I13" s="77">
        <f t="shared" si="2"/>
        <v>1.8753353116141135E-2</v>
      </c>
      <c r="J13" s="76">
        <f>分析係数表!G16</f>
        <v>3.3304867634500426E-2</v>
      </c>
      <c r="K13" s="78">
        <f t="shared" si="3"/>
        <v>6.2457794323612665E-4</v>
      </c>
      <c r="L13" s="79"/>
      <c r="M13" s="80"/>
      <c r="N13" s="81">
        <f>分析係数表!H16</f>
        <v>1.5715955716225912E-2</v>
      </c>
      <c r="O13" s="82">
        <f t="shared" si="4"/>
        <v>0.26862669411469253</v>
      </c>
      <c r="P13" s="76">
        <f>分析係数表!C16</f>
        <v>1.5929944110702698E-2</v>
      </c>
      <c r="Q13" s="82">
        <f t="shared" si="5"/>
        <v>4.279208223889882E-3</v>
      </c>
      <c r="R13" s="83">
        <v>4.9638557276007605E-3</v>
      </c>
      <c r="S13" s="84">
        <f t="shared" si="6"/>
        <v>2.3717208843741896E-2</v>
      </c>
      <c r="T13" s="85">
        <f>分析係数表!F16</f>
        <v>0.28693424423569597</v>
      </c>
      <c r="U13" s="86">
        <f t="shared" si="7"/>
        <v>6.8052793949592459E-3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投入係数表!D14</f>
        <v>1.5957446808510637E-2</v>
      </c>
      <c r="E14" s="77">
        <f t="shared" si="0"/>
        <v>1.5957446808510638</v>
      </c>
      <c r="F14" s="76">
        <f>分析係数表!C17</f>
        <v>3.0755163958272713E-2</v>
      </c>
      <c r="G14" s="77">
        <f t="shared" si="1"/>
        <v>4.9077389295116028E-2</v>
      </c>
      <c r="H14" s="77">
        <v>5.2075291848805494E-2</v>
      </c>
      <c r="I14" s="77">
        <f t="shared" si="2"/>
        <v>5.2075291848805494E-2</v>
      </c>
      <c r="J14" s="76">
        <f>分析係数表!G17</f>
        <v>0.21735668789808918</v>
      </c>
      <c r="K14" s="78">
        <f t="shared" si="3"/>
        <v>1.1318912957582724E-2</v>
      </c>
      <c r="L14" s="79"/>
      <c r="M14" s="80"/>
      <c r="N14" s="81">
        <f>分析係数表!H17</f>
        <v>2.8450203005708319E-3</v>
      </c>
      <c r="O14" s="82">
        <f t="shared" si="4"/>
        <v>4.862882104220264E-2</v>
      </c>
      <c r="P14" s="76">
        <f>分析係数表!C17</f>
        <v>3.0755163958272713E-2</v>
      </c>
      <c r="Q14" s="82">
        <f t="shared" si="5"/>
        <v>1.4955873642504443E-3</v>
      </c>
      <c r="R14" s="83">
        <v>3.1939223726665722E-3</v>
      </c>
      <c r="S14" s="84">
        <f t="shared" si="6"/>
        <v>5.5269214221472067E-2</v>
      </c>
      <c r="T14" s="85">
        <f>分析係数表!F17</f>
        <v>0.33877388535031849</v>
      </c>
      <c r="U14" s="86">
        <f t="shared" si="7"/>
        <v>1.872376644206717E-2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投入係数表!D15</f>
        <v>0</v>
      </c>
      <c r="E15" s="77">
        <f t="shared" si="0"/>
        <v>0</v>
      </c>
      <c r="F15" s="76">
        <f>分析係数表!C18</f>
        <v>0.10308017346825304</v>
      </c>
      <c r="G15" s="77">
        <f t="shared" si="1"/>
        <v>0</v>
      </c>
      <c r="H15" s="77">
        <v>5.891634935449809E-4</v>
      </c>
      <c r="I15" s="77">
        <f t="shared" si="2"/>
        <v>5.891634935449809E-4</v>
      </c>
      <c r="J15" s="76">
        <f>分析係数表!G18</f>
        <v>0.21565836298932384</v>
      </c>
      <c r="K15" s="78">
        <f t="shared" si="3"/>
        <v>1.2705803455098164E-4</v>
      </c>
      <c r="L15" s="79"/>
      <c r="M15" s="80"/>
      <c r="N15" s="81">
        <f>分析係数表!H18</f>
        <v>4.148325689659146E-4</v>
      </c>
      <c r="O15" s="82">
        <f t="shared" si="4"/>
        <v>7.0905711128574798E-3</v>
      </c>
      <c r="P15" s="76">
        <f>分析係数表!C18</f>
        <v>0.10308017346825304</v>
      </c>
      <c r="Q15" s="82">
        <f t="shared" si="5"/>
        <v>7.3089730030233301E-4</v>
      </c>
      <c r="R15" s="83">
        <v>1.8254997362347639E-3</v>
      </c>
      <c r="S15" s="84">
        <f t="shared" si="6"/>
        <v>2.4146632297797448E-3</v>
      </c>
      <c r="T15" s="85">
        <f>分析係数表!F18</f>
        <v>0.45978647686832741</v>
      </c>
      <c r="U15" s="86">
        <f t="shared" si="7"/>
        <v>1.1102294992439254E-3</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投入係数表!D16</f>
        <v>0</v>
      </c>
      <c r="E16" s="77">
        <f t="shared" si="0"/>
        <v>0</v>
      </c>
      <c r="F16" s="76">
        <f>分析係数表!C19</f>
        <v>0.24776062511911567</v>
      </c>
      <c r="G16" s="77">
        <f t="shared" si="1"/>
        <v>0</v>
      </c>
      <c r="H16" s="77">
        <v>1.1357864720196388E-3</v>
      </c>
      <c r="I16" s="77">
        <f t="shared" si="2"/>
        <v>1.1357864720196388E-3</v>
      </c>
      <c r="J16" s="76">
        <f>分析係数表!G19</f>
        <v>5.7676438653637349E-2</v>
      </c>
      <c r="K16" s="78">
        <f t="shared" si="3"/>
        <v>6.5508118777071888E-5</v>
      </c>
      <c r="L16" s="79"/>
      <c r="M16" s="80"/>
      <c r="N16" s="81">
        <f>分析係数表!H19</f>
        <v>-1.0648958666941103E-4</v>
      </c>
      <c r="O16" s="82">
        <f t="shared" si="4"/>
        <v>-1.8201849216913837E-3</v>
      </c>
      <c r="P16" s="76">
        <f>分析係数表!C19</f>
        <v>0.24776062511911567</v>
      </c>
      <c r="Q16" s="82">
        <f t="shared" si="5"/>
        <v>-4.5097015403064585E-4</v>
      </c>
      <c r="R16" s="83">
        <v>1.5435768026206649E-3</v>
      </c>
      <c r="S16" s="84">
        <f t="shared" si="6"/>
        <v>2.6793632746403037E-3</v>
      </c>
      <c r="T16" s="85">
        <f>分析係数表!F19</f>
        <v>0.24017372421281216</v>
      </c>
      <c r="U16" s="86">
        <f t="shared" si="7"/>
        <v>6.4351265618939758E-4</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投入係数表!D17</f>
        <v>0</v>
      </c>
      <c r="E17" s="77">
        <f t="shared" si="0"/>
        <v>0</v>
      </c>
      <c r="F17" s="76">
        <f>分析係数表!C20</f>
        <v>4.2097488921713389E-2</v>
      </c>
      <c r="G17" s="77">
        <f t="shared" si="1"/>
        <v>0</v>
      </c>
      <c r="H17" s="77">
        <v>1.6466103732336147E-4</v>
      </c>
      <c r="I17" s="77">
        <f t="shared" si="2"/>
        <v>1.6466103732336147E-4</v>
      </c>
      <c r="J17" s="76">
        <f>分析係数表!G20</f>
        <v>0.10005104645227157</v>
      </c>
      <c r="K17" s="78">
        <f t="shared" si="3"/>
        <v>1.6474509094118863E-5</v>
      </c>
      <c r="L17" s="79"/>
      <c r="M17" s="80"/>
      <c r="N17" s="81">
        <f>分析係数表!H20</f>
        <v>5.1814336200340294E-4</v>
      </c>
      <c r="O17" s="82">
        <f t="shared" si="4"/>
        <v>8.8564221562894199E-3</v>
      </c>
      <c r="P17" s="76">
        <f>分析係数表!C20</f>
        <v>4.2097488921713389E-2</v>
      </c>
      <c r="Q17" s="82">
        <f t="shared" si="5"/>
        <v>3.7283313361041086E-4</v>
      </c>
      <c r="R17" s="83">
        <v>8.6921476840746991E-4</v>
      </c>
      <c r="S17" s="84">
        <f t="shared" si="6"/>
        <v>1.0338758057308313E-3</v>
      </c>
      <c r="T17" s="85">
        <f>分析係数表!F20</f>
        <v>0.22307299642674835</v>
      </c>
      <c r="U17" s="86">
        <f t="shared" si="7"/>
        <v>2.3062977391749532E-4</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投入係数表!D18</f>
        <v>0</v>
      </c>
      <c r="E18" s="77">
        <f t="shared" si="0"/>
        <v>0</v>
      </c>
      <c r="F18" s="76">
        <f>分析係数表!C21</f>
        <v>2.2200270354580387E-2</v>
      </c>
      <c r="G18" s="77">
        <f t="shared" si="1"/>
        <v>0</v>
      </c>
      <c r="H18" s="77">
        <v>4.6371201729289229E-4</v>
      </c>
      <c r="I18" s="77">
        <f t="shared" si="2"/>
        <v>4.6371201729289229E-4</v>
      </c>
      <c r="J18" s="76">
        <f>分析係数表!G21</f>
        <v>0.28466453674121406</v>
      </c>
      <c r="K18" s="78">
        <f t="shared" si="3"/>
        <v>1.3200236658401503E-4</v>
      </c>
      <c r="L18" s="79"/>
      <c r="M18" s="80"/>
      <c r="N18" s="81">
        <f>分析係数表!H21</f>
        <v>8.5827428061913363E-4</v>
      </c>
      <c r="O18" s="82">
        <f t="shared" si="4"/>
        <v>1.4670147130049958E-2</v>
      </c>
      <c r="P18" s="76">
        <f>分析係数表!C21</f>
        <v>2.2200270354580387E-2</v>
      </c>
      <c r="Q18" s="82">
        <f t="shared" si="5"/>
        <v>3.2568123242858064E-4</v>
      </c>
      <c r="R18" s="83">
        <v>9.0729540708569449E-4</v>
      </c>
      <c r="S18" s="84">
        <f t="shared" si="6"/>
        <v>1.3710074243785868E-3</v>
      </c>
      <c r="T18" s="85">
        <f>分析係数表!F21</f>
        <v>0.42523961661341853</v>
      </c>
      <c r="U18" s="86">
        <f t="shared" si="7"/>
        <v>5.8300667151690063E-4</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投入係数表!D19</f>
        <v>0</v>
      </c>
      <c r="E19" s="77">
        <f t="shared" si="0"/>
        <v>0</v>
      </c>
      <c r="F19" s="76">
        <f>分析係数表!C22</f>
        <v>3.5555555555555562E-2</v>
      </c>
      <c r="G19" s="77">
        <f t="shared" si="1"/>
        <v>0</v>
      </c>
      <c r="H19" s="77">
        <v>4.9184865777560885E-4</v>
      </c>
      <c r="I19" s="77">
        <f t="shared" si="2"/>
        <v>4.9184865777560885E-4</v>
      </c>
      <c r="J19" s="76">
        <f>分析係数表!G22</f>
        <v>0.1945879458794588</v>
      </c>
      <c r="K19" s="78">
        <f t="shared" si="3"/>
        <v>9.5707820000124629E-5</v>
      </c>
      <c r="L19" s="79"/>
      <c r="M19" s="80"/>
      <c r="N19" s="81">
        <f>分析係数表!H22</f>
        <v>4.0529618807014647E-5</v>
      </c>
      <c r="O19" s="82">
        <f t="shared" si="4"/>
        <v>6.9275694780791472E-4</v>
      </c>
      <c r="P19" s="76">
        <f>分析係数表!C22</f>
        <v>3.5555555555555562E-2</v>
      </c>
      <c r="Q19" s="82">
        <f t="shared" si="5"/>
        <v>2.4631358144281418E-5</v>
      </c>
      <c r="R19" s="83">
        <v>4.014071914464809E-4</v>
      </c>
      <c r="S19" s="84">
        <f t="shared" si="6"/>
        <v>8.932558492220897E-4</v>
      </c>
      <c r="T19" s="85">
        <f>分析係数表!F22</f>
        <v>0.41303813038130383</v>
      </c>
      <c r="U19" s="86">
        <f t="shared" si="7"/>
        <v>3.6894872591485575E-4</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投入係数表!D20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4.0750408694583215E-4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投入係数表!D21</f>
        <v>0</v>
      </c>
      <c r="E21" s="77">
        <f t="shared" si="0"/>
        <v>0</v>
      </c>
      <c r="F21" s="76">
        <f>分析係数表!C24</f>
        <v>0.31901223099551013</v>
      </c>
      <c r="G21" s="77">
        <f t="shared" si="1"/>
        <v>0</v>
      </c>
      <c r="H21" s="77">
        <v>3.0370614861444465E-3</v>
      </c>
      <c r="I21" s="77">
        <f t="shared" si="2"/>
        <v>3.0370614861444465E-3</v>
      </c>
      <c r="J21" s="76">
        <f>分析係数表!G24</f>
        <v>0.20822960902035437</v>
      </c>
      <c r="K21" s="78">
        <f t="shared" si="3"/>
        <v>6.324061258306345E-4</v>
      </c>
      <c r="L21" s="79"/>
      <c r="M21" s="80"/>
      <c r="N21" s="81">
        <f>分析係数表!H24</f>
        <v>2.9960129980871608E-4</v>
      </c>
      <c r="O21" s="82">
        <f t="shared" si="4"/>
        <v>5.1209680259526238E-3</v>
      </c>
      <c r="P21" s="76">
        <f>分析係数表!C24</f>
        <v>0.31901223099551013</v>
      </c>
      <c r="Q21" s="82">
        <f t="shared" si="5"/>
        <v>1.6336514348158199E-3</v>
      </c>
      <c r="R21" s="83">
        <v>6.933865280687279E-3</v>
      </c>
      <c r="S21" s="84">
        <f t="shared" si="6"/>
        <v>9.9709267668317246E-3</v>
      </c>
      <c r="T21" s="85">
        <f>分析係数表!F24</f>
        <v>0.39288329184360815</v>
      </c>
      <c r="U21" s="86">
        <f t="shared" si="7"/>
        <v>3.9174105308843925E-3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投入係数表!D22</f>
        <v>0</v>
      </c>
      <c r="E22" s="77">
        <f t="shared" si="0"/>
        <v>0</v>
      </c>
      <c r="F22" s="76">
        <f>分析係数表!C25</f>
        <v>9.6759875721260657E-3</v>
      </c>
      <c r="G22" s="77">
        <f t="shared" si="1"/>
        <v>0</v>
      </c>
      <c r="H22" s="77">
        <v>2.1126785493802538E-4</v>
      </c>
      <c r="I22" s="77">
        <f t="shared" si="2"/>
        <v>2.1126785493802538E-4</v>
      </c>
      <c r="J22" s="76">
        <f>分析係数表!G25</f>
        <v>0.19730305180979418</v>
      </c>
      <c r="K22" s="78">
        <f t="shared" si="3"/>
        <v>4.1683792528581302E-5</v>
      </c>
      <c r="L22" s="79"/>
      <c r="M22" s="80"/>
      <c r="N22" s="81">
        <f>分析係数表!H25</f>
        <v>4.8079253682831098E-4</v>
      </c>
      <c r="O22" s="82">
        <f t="shared" si="4"/>
        <v>8.2179990867409479E-3</v>
      </c>
      <c r="P22" s="76">
        <f>分析係数表!C25</f>
        <v>9.6759875721260657E-3</v>
      </c>
      <c r="Q22" s="82">
        <f t="shared" si="5"/>
        <v>7.9517257031048766E-5</v>
      </c>
      <c r="R22" s="83">
        <v>5.8602764462221924E-4</v>
      </c>
      <c r="S22" s="84">
        <f t="shared" si="6"/>
        <v>7.9729549956024468E-4</v>
      </c>
      <c r="T22" s="85">
        <f>分析係数表!F25</f>
        <v>0.35095812633073104</v>
      </c>
      <c r="U22" s="86">
        <f t="shared" si="7"/>
        <v>2.7981733465758769E-4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投入係数表!D23</f>
        <v>0</v>
      </c>
      <c r="E23" s="77">
        <f t="shared" si="0"/>
        <v>0</v>
      </c>
      <c r="F23" s="76">
        <f>分析係数表!C26</f>
        <v>0.20974434975917011</v>
      </c>
      <c r="G23" s="77">
        <f t="shared" si="1"/>
        <v>0</v>
      </c>
      <c r="H23" s="77">
        <v>2.7051953236296561E-3</v>
      </c>
      <c r="I23" s="77">
        <f t="shared" si="2"/>
        <v>2.7051953236296561E-3</v>
      </c>
      <c r="J23" s="76">
        <f>分析係数表!G26</f>
        <v>0.19643642762868455</v>
      </c>
      <c r="K23" s="78">
        <f t="shared" si="3"/>
        <v>5.313989054116328E-4</v>
      </c>
      <c r="L23" s="79"/>
      <c r="M23" s="80"/>
      <c r="N23" s="81">
        <f>分析係数表!H26</f>
        <v>9.4871095944733495E-3</v>
      </c>
      <c r="O23" s="82">
        <f t="shared" si="4"/>
        <v>0.16215945966531148</v>
      </c>
      <c r="P23" s="76">
        <f>分析係数表!C26</f>
        <v>0.20974434975917011</v>
      </c>
      <c r="Q23" s="82">
        <f t="shared" si="5"/>
        <v>3.4012030424799132E-2</v>
      </c>
      <c r="R23" s="83">
        <v>3.726677913971449E-2</v>
      </c>
      <c r="S23" s="84">
        <f t="shared" si="6"/>
        <v>3.9971974463344148E-2</v>
      </c>
      <c r="T23" s="85">
        <f>分析係数表!F26</f>
        <v>0.33536547042926279</v>
      </c>
      <c r="U23" s="86">
        <f t="shared" si="7"/>
        <v>1.3405220019885889E-2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投入係数表!D24</f>
        <v>0</v>
      </c>
      <c r="E24" s="77">
        <f t="shared" si="0"/>
        <v>0</v>
      </c>
      <c r="F24" s="76">
        <f>分析係数表!C27</f>
        <v>0.55184986183604545</v>
      </c>
      <c r="G24" s="77">
        <f t="shared" si="1"/>
        <v>0</v>
      </c>
      <c r="H24" s="77">
        <v>1.3342854115832481E-3</v>
      </c>
      <c r="I24" s="77">
        <f t="shared" si="2"/>
        <v>1.3342854115832481E-3</v>
      </c>
      <c r="J24" s="76">
        <f>分析係数表!G27</f>
        <v>0.17101045662340392</v>
      </c>
      <c r="K24" s="78">
        <f t="shared" si="3"/>
        <v>2.281767575007977E-4</v>
      </c>
      <c r="L24" s="79"/>
      <c r="M24" s="80"/>
      <c r="N24" s="81">
        <f>分析係数表!H27</f>
        <v>1.0662468539876775E-2</v>
      </c>
      <c r="O24" s="82">
        <f t="shared" si="4"/>
        <v>0.18224941115174101</v>
      </c>
      <c r="P24" s="76">
        <f>分析係数表!C27</f>
        <v>0.55184986183604545</v>
      </c>
      <c r="Q24" s="82">
        <f t="shared" si="5"/>
        <v>0.10057431236378891</v>
      </c>
      <c r="R24" s="83">
        <v>0.10337909248670976</v>
      </c>
      <c r="S24" s="84">
        <f t="shared" si="6"/>
        <v>0.10471337789829301</v>
      </c>
      <c r="T24" s="85">
        <f>分析係数表!F27</f>
        <v>0.32260522305711731</v>
      </c>
      <c r="U24" s="86">
        <f t="shared" si="7"/>
        <v>3.3781082633943034E-2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投入係数表!D25</f>
        <v>0</v>
      </c>
      <c r="E25" s="77">
        <f t="shared" si="0"/>
        <v>0</v>
      </c>
      <c r="F25" s="76">
        <f>分析係数表!C28</f>
        <v>0.10247957574888922</v>
      </c>
      <c r="G25" s="77">
        <f t="shared" si="1"/>
        <v>0</v>
      </c>
      <c r="H25" s="77">
        <v>8.6131390447980079E-3</v>
      </c>
      <c r="I25" s="77">
        <f t="shared" si="2"/>
        <v>8.6131390447980079E-3</v>
      </c>
      <c r="J25" s="76">
        <f>分析係数表!G28</f>
        <v>0.12481362671124566</v>
      </c>
      <c r="K25" s="78">
        <f t="shared" si="3"/>
        <v>1.0750371215494734E-3</v>
      </c>
      <c r="L25" s="79"/>
      <c r="M25" s="80"/>
      <c r="N25" s="81">
        <f>分析係数表!H28</f>
        <v>1.8186673066637845E-2</v>
      </c>
      <c r="O25" s="82">
        <f t="shared" si="4"/>
        <v>0.31085770099184562</v>
      </c>
      <c r="P25" s="76">
        <f>分析係数表!C28</f>
        <v>0.10247957574888922</v>
      </c>
      <c r="Q25" s="82">
        <f t="shared" si="5"/>
        <v>3.1856565315919398E-2</v>
      </c>
      <c r="R25" s="83">
        <v>3.7198867946025893E-2</v>
      </c>
      <c r="S25" s="84">
        <f t="shared" si="6"/>
        <v>4.5812006990823897E-2</v>
      </c>
      <c r="T25" s="85">
        <f>分析係数表!F28</f>
        <v>0.21379840057832197</v>
      </c>
      <c r="U25" s="86">
        <f t="shared" si="7"/>
        <v>9.7945338219210549E-3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投入係数表!D26</f>
        <v>1.0638297872340425E-2</v>
      </c>
      <c r="E26" s="77">
        <f t="shared" si="0"/>
        <v>1.0638297872340425</v>
      </c>
      <c r="F26" s="76">
        <f>分析係数表!C29</f>
        <v>7.3115977067071958E-2</v>
      </c>
      <c r="G26" s="77">
        <f t="shared" si="1"/>
        <v>7.7782954326672288E-2</v>
      </c>
      <c r="H26" s="77">
        <v>8.286643375330445E-2</v>
      </c>
      <c r="I26" s="77">
        <f t="shared" si="2"/>
        <v>8.286643375330445E-2</v>
      </c>
      <c r="J26" s="76">
        <f>分析係数表!G29</f>
        <v>0.26098100897122217</v>
      </c>
      <c r="K26" s="78">
        <f t="shared" si="3"/>
        <v>2.1626565490784337E-2</v>
      </c>
      <c r="L26" s="79"/>
      <c r="M26" s="80"/>
      <c r="N26" s="81">
        <f>分析係数表!H29</f>
        <v>9.6190295301981418E-3</v>
      </c>
      <c r="O26" s="82">
        <f t="shared" si="4"/>
        <v>0.1644143156130784</v>
      </c>
      <c r="P26" s="76">
        <f>分析係数表!C29</f>
        <v>7.3115977067071958E-2</v>
      </c>
      <c r="Q26" s="82">
        <f t="shared" si="5"/>
        <v>1.2021313329864171E-2</v>
      </c>
      <c r="R26" s="83">
        <v>1.6711461070384351E-2</v>
      </c>
      <c r="S26" s="84">
        <f t="shared" si="6"/>
        <v>9.9577894823688798E-2</v>
      </c>
      <c r="T26" s="85">
        <f>分析係数表!F29</f>
        <v>0.46988232552720494</v>
      </c>
      <c r="U26" s="86">
        <f t="shared" si="7"/>
        <v>4.6789892790858316E-2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投入係数表!D27</f>
        <v>0</v>
      </c>
      <c r="E27" s="77">
        <f t="shared" si="0"/>
        <v>0</v>
      </c>
      <c r="F27" s="76">
        <f>分析係数表!C30</f>
        <v>1</v>
      </c>
      <c r="G27" s="77">
        <f t="shared" si="1"/>
        <v>0</v>
      </c>
      <c r="H27" s="77">
        <v>2.7294263388975153E-2</v>
      </c>
      <c r="I27" s="77">
        <f t="shared" si="2"/>
        <v>2.7294263388975153E-2</v>
      </c>
      <c r="J27" s="76">
        <f>分析係数表!G30</f>
        <v>0.34448146018035225</v>
      </c>
      <c r="K27" s="78">
        <f t="shared" si="3"/>
        <v>9.4023677067812898E-3</v>
      </c>
      <c r="L27" s="79"/>
      <c r="M27" s="80"/>
      <c r="N27" s="81">
        <f>分析係数表!H30</f>
        <v>0</v>
      </c>
      <c r="O27" s="82">
        <f t="shared" si="4"/>
        <v>0</v>
      </c>
      <c r="P27" s="76">
        <f>分析係数表!C30</f>
        <v>1</v>
      </c>
      <c r="Q27" s="82">
        <f t="shared" si="5"/>
        <v>0</v>
      </c>
      <c r="R27" s="83">
        <v>6.3468949163678817E-2</v>
      </c>
      <c r="S27" s="84">
        <f t="shared" si="6"/>
        <v>9.0763212552653974E-2</v>
      </c>
      <c r="T27" s="85">
        <f>分析係数表!F30</f>
        <v>0.44085379748895859</v>
      </c>
      <c r="U27" s="86">
        <f t="shared" si="7"/>
        <v>4.0013306926135021E-2</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投入係数表!D28</f>
        <v>1.0638297872340425E-2</v>
      </c>
      <c r="E28" s="77">
        <f t="shared" si="0"/>
        <v>1.0638297872340425</v>
      </c>
      <c r="F28" s="76">
        <f>分析係数表!C31</f>
        <v>1.6119481544838443E-2</v>
      </c>
      <c r="G28" s="77">
        <f t="shared" si="1"/>
        <v>1.7148384622168555E-2</v>
      </c>
      <c r="H28" s="77">
        <v>1.9492455977123773E-2</v>
      </c>
      <c r="I28" s="77">
        <f t="shared" si="2"/>
        <v>1.9492455977123773E-2</v>
      </c>
      <c r="J28" s="76">
        <f>分析係数表!G31</f>
        <v>7.1065989847715741E-2</v>
      </c>
      <c r="K28" s="78">
        <f t="shared" si="3"/>
        <v>1.3852506785773241E-3</v>
      </c>
      <c r="L28" s="79"/>
      <c r="M28" s="80"/>
      <c r="N28" s="81">
        <f>分析係数表!H31</f>
        <v>2.0936329558250998E-2</v>
      </c>
      <c r="O28" s="82">
        <f t="shared" si="4"/>
        <v>0.35785650568626498</v>
      </c>
      <c r="P28" s="76">
        <f>分析係数表!C31</f>
        <v>1.6119481544838443E-2</v>
      </c>
      <c r="Q28" s="82">
        <f t="shared" si="5"/>
        <v>5.7684613391101218E-3</v>
      </c>
      <c r="R28" s="83">
        <v>8.1964282206033676E-3</v>
      </c>
      <c r="S28" s="84">
        <f t="shared" si="6"/>
        <v>2.7688884197727141E-2</v>
      </c>
      <c r="T28" s="85">
        <f>分析係数表!F31</f>
        <v>0.34619289340101522</v>
      </c>
      <c r="U28" s="86">
        <f t="shared" si="7"/>
        <v>9.5856949354568063E-3</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投入係数表!D29</f>
        <v>0</v>
      </c>
      <c r="E29" s="77">
        <f t="shared" si="0"/>
        <v>0</v>
      </c>
      <c r="F29" s="76">
        <f>分析係数表!C32</f>
        <v>1</v>
      </c>
      <c r="G29" s="77">
        <f t="shared" si="1"/>
        <v>0</v>
      </c>
      <c r="H29" s="77">
        <v>1.6044654527729643E-2</v>
      </c>
      <c r="I29" s="77">
        <f t="shared" si="2"/>
        <v>1.6044654527729643E-2</v>
      </c>
      <c r="J29" s="76">
        <f>分析係数表!G32</f>
        <v>0.14031413612565444</v>
      </c>
      <c r="K29" s="78">
        <f t="shared" si="3"/>
        <v>2.2512918394929551E-3</v>
      </c>
      <c r="L29" s="79"/>
      <c r="M29" s="80"/>
      <c r="N29" s="81">
        <f>分析係数表!H32</f>
        <v>7.8667195406007442E-3</v>
      </c>
      <c r="O29" s="82">
        <f t="shared" si="4"/>
        <v>0.13446276522255976</v>
      </c>
      <c r="P29" s="76">
        <f>分析係数表!C32</f>
        <v>1</v>
      </c>
      <c r="Q29" s="82">
        <f t="shared" si="5"/>
        <v>0.13446276522255976</v>
      </c>
      <c r="R29" s="83">
        <v>0.17898221439764117</v>
      </c>
      <c r="S29" s="84">
        <f t="shared" si="6"/>
        <v>0.1950268689253708</v>
      </c>
      <c r="T29" s="85">
        <f>分析係数表!F32</f>
        <v>0.48305318269495728</v>
      </c>
      <c r="U29" s="86">
        <f t="shared" si="7"/>
        <v>9.4208349745432629E-2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投入係数表!D30</f>
        <v>0</v>
      </c>
      <c r="E30" s="77">
        <f t="shared" si="0"/>
        <v>0</v>
      </c>
      <c r="F30" s="76">
        <f>分析係数表!C33</f>
        <v>0.76063364256957811</v>
      </c>
      <c r="G30" s="77">
        <f t="shared" si="1"/>
        <v>0</v>
      </c>
      <c r="H30" s="77">
        <v>2.0702537583710781E-2</v>
      </c>
      <c r="I30" s="77">
        <f t="shared" si="2"/>
        <v>2.0702537583710781E-2</v>
      </c>
      <c r="J30" s="76">
        <f>分析係数表!G33</f>
        <v>0.50769407441433168</v>
      </c>
      <c r="K30" s="78">
        <f t="shared" si="3"/>
        <v>1.0510555656589959E-2</v>
      </c>
      <c r="L30" s="79"/>
      <c r="M30" s="80"/>
      <c r="N30" s="81">
        <f>分析係数表!H33</f>
        <v>8.9800920101816757E-4</v>
      </c>
      <c r="O30" s="82">
        <f t="shared" si="4"/>
        <v>1.5349320608293011E-2</v>
      </c>
      <c r="P30" s="76">
        <f>分析係数表!C33</f>
        <v>0.76063364256957811</v>
      </c>
      <c r="Q30" s="82">
        <f t="shared" si="5"/>
        <v>1.1675209645254205E-2</v>
      </c>
      <c r="R30" s="83">
        <v>3.8239768439567036E-2</v>
      </c>
      <c r="S30" s="84">
        <f t="shared" si="6"/>
        <v>5.8942306023277817E-2</v>
      </c>
      <c r="T30" s="85">
        <f>分析係数表!F33</f>
        <v>0.64710610932475887</v>
      </c>
      <c r="U30" s="86">
        <f t="shared" si="7"/>
        <v>3.8141926325352606E-2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投入係数表!D31</f>
        <v>2.6595744680851064E-2</v>
      </c>
      <c r="E31" s="77">
        <f t="shared" si="0"/>
        <v>2.6595744680851063</v>
      </c>
      <c r="F31" s="76">
        <f>分析係数表!C34</f>
        <v>0.60932856586849216</v>
      </c>
      <c r="G31" s="77">
        <f t="shared" si="1"/>
        <v>1.6205546964587556</v>
      </c>
      <c r="H31" s="77">
        <v>1.7440554580412477</v>
      </c>
      <c r="I31" s="77">
        <f t="shared" si="2"/>
        <v>1.7440554580412477</v>
      </c>
      <c r="J31" s="76">
        <f>分析係数表!G34</f>
        <v>0.42480111354608457</v>
      </c>
      <c r="K31" s="78">
        <f t="shared" si="3"/>
        <v>0.74087670066204858</v>
      </c>
      <c r="L31" s="79"/>
      <c r="M31" s="80"/>
      <c r="N31" s="81">
        <f>分析係数表!H34</f>
        <v>0.14716781407871807</v>
      </c>
      <c r="O31" s="82">
        <f t="shared" si="4"/>
        <v>2.5154819783079274</v>
      </c>
      <c r="P31" s="76">
        <f>分析係数表!C34</f>
        <v>0.60932856586849216</v>
      </c>
      <c r="Q31" s="82">
        <f t="shared" si="5"/>
        <v>1.5327550263104068</v>
      </c>
      <c r="R31" s="83">
        <v>1.6750294396568617</v>
      </c>
      <c r="S31" s="84">
        <f t="shared" si="6"/>
        <v>3.4190848976981094</v>
      </c>
      <c r="T31" s="85">
        <f>分析係数表!F34</f>
        <v>0.70056004390220861</v>
      </c>
      <c r="U31" s="86">
        <f t="shared" si="7"/>
        <v>2.3952742660367661</v>
      </c>
      <c r="V31" s="87">
        <f>分析係数表!D34</f>
        <v>0.12153061706589328</v>
      </c>
      <c r="W31" s="167">
        <f t="shared" si="8"/>
        <v>0</v>
      </c>
      <c r="X31" s="76">
        <f>分析係数表!E34</f>
        <v>9.2329106655473059E-2</v>
      </c>
      <c r="Y31" s="166">
        <f t="shared" si="9"/>
        <v>0</v>
      </c>
    </row>
    <row r="32" spans="1:25" x14ac:dyDescent="0.2">
      <c r="A32" s="6" t="s">
        <v>20</v>
      </c>
      <c r="B32" s="5" t="s">
        <v>37</v>
      </c>
      <c r="C32" s="90"/>
      <c r="D32" s="76">
        <f>投入係数表!D32</f>
        <v>1.0638297872340425E-2</v>
      </c>
      <c r="E32" s="77">
        <f t="shared" si="0"/>
        <v>1.0638297872340425</v>
      </c>
      <c r="F32" s="76">
        <f>分析係数表!C35</f>
        <v>0.431182157394844</v>
      </c>
      <c r="G32" s="77">
        <f t="shared" si="1"/>
        <v>0.45870442276047235</v>
      </c>
      <c r="H32" s="77">
        <v>0.52234032415257292</v>
      </c>
      <c r="I32" s="77">
        <f t="shared" si="2"/>
        <v>0.52234032415257292</v>
      </c>
      <c r="J32" s="76">
        <f>分析係数表!G35</f>
        <v>0.31375152118597188</v>
      </c>
      <c r="K32" s="78">
        <f t="shared" si="3"/>
        <v>0.16388507127964341</v>
      </c>
      <c r="L32" s="79"/>
      <c r="M32" s="80"/>
      <c r="N32" s="81">
        <f>分析係数表!H35</f>
        <v>5.4452734914836147E-2</v>
      </c>
      <c r="O32" s="82">
        <f t="shared" si="4"/>
        <v>0.93073933458428071</v>
      </c>
      <c r="P32" s="76">
        <f>分析係数表!C35</f>
        <v>0.431182157394844</v>
      </c>
      <c r="Q32" s="82">
        <f t="shared" si="5"/>
        <v>0.40131819425829168</v>
      </c>
      <c r="R32" s="83">
        <v>0.58511646646353688</v>
      </c>
      <c r="S32" s="84">
        <f t="shared" si="6"/>
        <v>1.1074567906161099</v>
      </c>
      <c r="T32" s="85">
        <f>分析係数表!F35</f>
        <v>0.64533318582439059</v>
      </c>
      <c r="U32" s="86">
        <f t="shared" si="7"/>
        <v>0.71467861885114925</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投入係数表!D33</f>
        <v>0</v>
      </c>
      <c r="E33" s="77">
        <f t="shared" si="0"/>
        <v>0</v>
      </c>
      <c r="F33" s="76">
        <f>分析係数表!C36</f>
        <v>0.9563715649468405</v>
      </c>
      <c r="G33" s="77">
        <f t="shared" si="1"/>
        <v>0</v>
      </c>
      <c r="H33" s="77">
        <v>0.10092411570421678</v>
      </c>
      <c r="I33" s="77">
        <f t="shared" si="2"/>
        <v>0.10092411570421678</v>
      </c>
      <c r="J33" s="76">
        <f>分析係数表!G36</f>
        <v>5.2691079299754126E-2</v>
      </c>
      <c r="K33" s="78">
        <f t="shared" si="3"/>
        <v>5.3178005838284467E-3</v>
      </c>
      <c r="L33" s="79"/>
      <c r="M33" s="80"/>
      <c r="N33" s="81">
        <f>分析係数表!H36</f>
        <v>0.23827203956962312</v>
      </c>
      <c r="O33" s="82">
        <f t="shared" si="4"/>
        <v>4.0726909292236</v>
      </c>
      <c r="P33" s="76">
        <f>分析係数表!C36</f>
        <v>0.9563715649468405</v>
      </c>
      <c r="Q33" s="82">
        <f t="shared" si="5"/>
        <v>3.8950057975263763</v>
      </c>
      <c r="R33" s="83">
        <v>4.0900214697852846</v>
      </c>
      <c r="S33" s="84">
        <f t="shared" si="6"/>
        <v>4.1909455854895015</v>
      </c>
      <c r="T33" s="85">
        <f>分析係数表!F36</f>
        <v>0.845410170661959</v>
      </c>
      <c r="U33" s="86">
        <f t="shared" si="7"/>
        <v>3.5430680226636633</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投入係数表!D34</f>
        <v>3.1914893617021274E-2</v>
      </c>
      <c r="E34" s="77">
        <f t="shared" si="0"/>
        <v>3.1914893617021276</v>
      </c>
      <c r="F34" s="76">
        <f>分析係数表!C37</f>
        <v>0.69581462679851724</v>
      </c>
      <c r="G34" s="77">
        <f t="shared" si="1"/>
        <v>2.2206849791442038</v>
      </c>
      <c r="H34" s="77">
        <v>2.410623316094552</v>
      </c>
      <c r="I34" s="77">
        <f t="shared" si="2"/>
        <v>2.410623316094552</v>
      </c>
      <c r="J34" s="76">
        <f>分析係数表!G37</f>
        <v>0.3862869649112583</v>
      </c>
      <c r="K34" s="78">
        <f t="shared" si="3"/>
        <v>0.93119236431847741</v>
      </c>
      <c r="L34" s="79"/>
      <c r="M34" s="80"/>
      <c r="N34" s="81">
        <f>分析係数表!H37</f>
        <v>4.5947077854218935E-2</v>
      </c>
      <c r="O34" s="82">
        <f t="shared" si="4"/>
        <v>0.78535545983157262</v>
      </c>
      <c r="P34" s="76">
        <f>分析係数表!C37</f>
        <v>0.69581462679851724</v>
      </c>
      <c r="Q34" s="82">
        <f t="shared" si="5"/>
        <v>0.54646181618688361</v>
      </c>
      <c r="R34" s="83">
        <v>0.65972261854625835</v>
      </c>
      <c r="S34" s="84">
        <f t="shared" si="6"/>
        <v>3.0703459346408106</v>
      </c>
      <c r="T34" s="85">
        <f>分析係数表!F37</f>
        <v>0.69012607082499655</v>
      </c>
      <c r="U34" s="86">
        <f t="shared" si="7"/>
        <v>2.1189257759471642</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投入係数表!D35</f>
        <v>0</v>
      </c>
      <c r="E35" s="77">
        <f t="shared" si="0"/>
        <v>0</v>
      </c>
      <c r="F35" s="76">
        <f>分析係数表!C38</f>
        <v>0.41697687137236916</v>
      </c>
      <c r="G35" s="77">
        <f t="shared" si="1"/>
        <v>0</v>
      </c>
      <c r="H35" s="77">
        <v>7.2214431134802248E-2</v>
      </c>
      <c r="I35" s="77">
        <f t="shared" si="2"/>
        <v>7.2214431134802248E-2</v>
      </c>
      <c r="J35" s="76">
        <f>分析係数表!G38</f>
        <v>8.9658129653451837E-2</v>
      </c>
      <c r="K35" s="78">
        <f t="shared" si="3"/>
        <v>6.4746108295343687E-3</v>
      </c>
      <c r="L35" s="79"/>
      <c r="M35" s="80"/>
      <c r="N35" s="81">
        <f>分析係数表!H38</f>
        <v>4.1195576072902453E-2</v>
      </c>
      <c r="O35" s="82">
        <f t="shared" si="4"/>
        <v>0.70413989530326826</v>
      </c>
      <c r="P35" s="76">
        <f>分析係数表!C38</f>
        <v>0.41697687137236916</v>
      </c>
      <c r="Q35" s="82">
        <f t="shared" si="5"/>
        <v>0.29361005055202438</v>
      </c>
      <c r="R35" s="83">
        <v>0.41470291051293395</v>
      </c>
      <c r="S35" s="84">
        <f t="shared" si="6"/>
        <v>0.4869173416477362</v>
      </c>
      <c r="T35" s="85">
        <f>分析係数表!F38</f>
        <v>0.51116828441118001</v>
      </c>
      <c r="U35" s="86">
        <f t="shared" si="7"/>
        <v>0.24889670218012572</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投入係数表!D36</f>
        <v>0</v>
      </c>
      <c r="E36" s="77">
        <f t="shared" si="0"/>
        <v>0</v>
      </c>
      <c r="F36" s="76">
        <f>分析係数表!C39</f>
        <v>1</v>
      </c>
      <c r="G36" s="77">
        <f t="shared" si="1"/>
        <v>0</v>
      </c>
      <c r="H36" s="77">
        <v>1.6099448028486538E-2</v>
      </c>
      <c r="I36" s="77">
        <f t="shared" si="2"/>
        <v>1.6099448028486538E-2</v>
      </c>
      <c r="J36" s="76">
        <f>分析係数表!G39</f>
        <v>0.3542438962035025</v>
      </c>
      <c r="K36" s="78">
        <f t="shared" si="3"/>
        <v>5.7031311963368679E-3</v>
      </c>
      <c r="L36" s="79"/>
      <c r="M36" s="80"/>
      <c r="N36" s="81">
        <f>分析係数表!H39</f>
        <v>3.5817057247689217E-3</v>
      </c>
      <c r="O36" s="82">
        <f t="shared" si="4"/>
        <v>6.1220697328828851E-2</v>
      </c>
      <c r="P36" s="76">
        <f>分析係数表!C39</f>
        <v>1</v>
      </c>
      <c r="Q36" s="82">
        <f t="shared" si="5"/>
        <v>6.1220697328828851E-2</v>
      </c>
      <c r="R36" s="83">
        <v>6.7060338377089607E-2</v>
      </c>
      <c r="S36" s="84">
        <f t="shared" si="6"/>
        <v>8.3159786405576142E-2</v>
      </c>
      <c r="T36" s="85">
        <f>分析係数表!F39</f>
        <v>0.7050204525118241</v>
      </c>
      <c r="U36" s="86">
        <f t="shared" si="7"/>
        <v>5.8629350242445928E-2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投入係数表!D37</f>
        <v>0</v>
      </c>
      <c r="E37" s="77">
        <f t="shared" si="0"/>
        <v>0</v>
      </c>
      <c r="F37" s="76">
        <f>分析係数表!C40</f>
        <v>1</v>
      </c>
      <c r="G37" s="77">
        <f t="shared" si="1"/>
        <v>0</v>
      </c>
      <c r="H37" s="77">
        <v>5.6625271639377172E-3</v>
      </c>
      <c r="I37" s="77">
        <f t="shared" si="2"/>
        <v>5.6625271639377172E-3</v>
      </c>
      <c r="J37" s="76">
        <f>分析係数表!G40</f>
        <v>0.54480720679366534</v>
      </c>
      <c r="K37" s="78">
        <f t="shared" si="3"/>
        <v>3.0849856075781633E-3</v>
      </c>
      <c r="L37" s="79"/>
      <c r="M37" s="80"/>
      <c r="N37" s="81">
        <f>分析係数表!H40</f>
        <v>3.1654426986686419E-2</v>
      </c>
      <c r="O37" s="82">
        <f t="shared" si="4"/>
        <v>0.5410567597075463</v>
      </c>
      <c r="P37" s="76">
        <f>分析係数表!C40</f>
        <v>1</v>
      </c>
      <c r="Q37" s="82">
        <f t="shared" si="5"/>
        <v>0.5410567597075463</v>
      </c>
      <c r="R37" s="83">
        <v>0.5453831363505377</v>
      </c>
      <c r="S37" s="84">
        <f t="shared" si="6"/>
        <v>0.55104566351447537</v>
      </c>
      <c r="T37" s="85">
        <f>分析係数表!F40</f>
        <v>0.74295960523295845</v>
      </c>
      <c r="U37" s="86">
        <f t="shared" si="7"/>
        <v>0.40940466863004826</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投入係数表!D38</f>
        <v>0</v>
      </c>
      <c r="E38" s="77">
        <f t="shared" si="0"/>
        <v>0</v>
      </c>
      <c r="F38" s="76">
        <f>分析係数表!C41</f>
        <v>0.7716092186228849</v>
      </c>
      <c r="G38" s="77">
        <f t="shared" si="1"/>
        <v>0</v>
      </c>
      <c r="H38" s="77">
        <v>4.2549344530132998E-3</v>
      </c>
      <c r="I38" s="77">
        <f t="shared" si="2"/>
        <v>4.2549344530132998E-3</v>
      </c>
      <c r="J38" s="76">
        <f>分析係数表!G41</f>
        <v>0.4437271381292458</v>
      </c>
      <c r="K38" s="78">
        <f t="shared" si="3"/>
        <v>1.8880298877631194E-3</v>
      </c>
      <c r="L38" s="79"/>
      <c r="M38" s="80"/>
      <c r="N38" s="81">
        <f>分析係数表!H41</f>
        <v>4.8285080570498094E-2</v>
      </c>
      <c r="O38" s="82">
        <f t="shared" si="4"/>
        <v>0.82531802729139392</v>
      </c>
      <c r="P38" s="76">
        <f>分析係数表!C41</f>
        <v>0.7716092186228849</v>
      </c>
      <c r="Q38" s="82">
        <f t="shared" si="5"/>
        <v>0.63682299815369325</v>
      </c>
      <c r="R38" s="83">
        <v>0.64901025829004266</v>
      </c>
      <c r="S38" s="84">
        <f t="shared" si="6"/>
        <v>0.65326519274305594</v>
      </c>
      <c r="T38" s="85">
        <f>分析係数表!F41</f>
        <v>0.54924555826511057</v>
      </c>
      <c r="U38" s="86">
        <f t="shared" si="7"/>
        <v>0.35880300548332483</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投入係数表!D39</f>
        <v>0</v>
      </c>
      <c r="E39" s="77">
        <f>$C$6*D39</f>
        <v>0</v>
      </c>
      <c r="F39" s="76">
        <f>分析係数表!C42</f>
        <v>0.97588334268087495</v>
      </c>
      <c r="G39" s="77">
        <f>E39*F39</f>
        <v>0</v>
      </c>
      <c r="H39" s="77">
        <v>7.9739206515425688E-3</v>
      </c>
      <c r="I39" s="77">
        <f>C39+H39</f>
        <v>7.9739206515425688E-3</v>
      </c>
      <c r="J39" s="76">
        <f>分析係数表!G42</f>
        <v>0.48510773130544993</v>
      </c>
      <c r="K39" s="78">
        <f>I39*J39</f>
        <v>3.8682105568794908E-3</v>
      </c>
      <c r="L39" s="79"/>
      <c r="M39" s="80"/>
      <c r="N39" s="81">
        <f>分析係数表!H42</f>
        <v>1.103120860117981E-2</v>
      </c>
      <c r="O39" s="82">
        <f t="shared" si="4"/>
        <v>0.18855214102983656</v>
      </c>
      <c r="P39" s="76">
        <f>分析係数表!C42</f>
        <v>0.97588334268087495</v>
      </c>
      <c r="Q39" s="82">
        <f>O39*P39</f>
        <v>0.18400489365783265</v>
      </c>
      <c r="R39" s="83">
        <v>0.19495843708373384</v>
      </c>
      <c r="S39" s="84">
        <f>I39+R39</f>
        <v>0.2029323577352764</v>
      </c>
      <c r="T39" s="85">
        <f>分析係数表!F42</f>
        <v>0.55931558935361214</v>
      </c>
      <c r="U39" s="86">
        <f t="shared" si="7"/>
        <v>0.11350323126562417</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投入係数表!D40</f>
        <v>1.5957446808510637E-2</v>
      </c>
      <c r="E40" s="77">
        <f>$C$6*D40</f>
        <v>1.5957446808510638</v>
      </c>
      <c r="F40" s="76">
        <f>分析係数表!C43</f>
        <v>0.34022693007694482</v>
      </c>
      <c r="G40" s="77">
        <f>E40*F40</f>
        <v>0.54291531395257153</v>
      </c>
      <c r="H40" s="77">
        <v>0.72813245866127596</v>
      </c>
      <c r="I40" s="77">
        <f>C40+H40</f>
        <v>0.72813245866127596</v>
      </c>
      <c r="J40" s="76">
        <f>分析係数表!G43</f>
        <v>0.33724329370148376</v>
      </c>
      <c r="K40" s="78">
        <f>I40*J40</f>
        <v>0.24555778860988817</v>
      </c>
      <c r="L40" s="79"/>
      <c r="M40" s="80"/>
      <c r="N40" s="81">
        <f>分析係数表!H43</f>
        <v>3.0928867340200058E-2</v>
      </c>
      <c r="O40" s="82">
        <f t="shared" si="4"/>
        <v>0.5286550519948281</v>
      </c>
      <c r="P40" s="76">
        <f>分析係数表!C43</f>
        <v>0.34022693007694482</v>
      </c>
      <c r="Q40" s="82">
        <f>O40*P40</f>
        <v>0.179862685409868</v>
      </c>
      <c r="R40" s="83">
        <v>0.39477188169002697</v>
      </c>
      <c r="S40" s="84">
        <f>I40+R40</f>
        <v>1.1229043403513028</v>
      </c>
      <c r="T40" s="85">
        <f>分析係数表!F43</f>
        <v>0.5626289672791589</v>
      </c>
      <c r="U40" s="86">
        <f t="shared" si="7"/>
        <v>0.63177850936513869</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投入係数表!D41</f>
        <v>0</v>
      </c>
      <c r="E41" s="77">
        <f>$C$6*D41</f>
        <v>0</v>
      </c>
      <c r="F41" s="76">
        <f>分析係数表!C44</f>
        <v>0.45077084579422144</v>
      </c>
      <c r="G41" s="77">
        <f>E41*F41</f>
        <v>0</v>
      </c>
      <c r="H41" s="77">
        <v>2.5271658476922272E-3</v>
      </c>
      <c r="I41" s="77">
        <f>C41+H41</f>
        <v>2.5271658476922272E-3</v>
      </c>
      <c r="J41" s="76">
        <f>分析係数表!G44</f>
        <v>0.26937180019371798</v>
      </c>
      <c r="K41" s="78">
        <f>I41*J41</f>
        <v>6.8074721378093858E-4</v>
      </c>
      <c r="L41" s="79"/>
      <c r="M41" s="80"/>
      <c r="N41" s="81">
        <f>分析係数表!H44</f>
        <v>0.10969619474561307</v>
      </c>
      <c r="O41" s="82">
        <f t="shared" si="4"/>
        <v>1.8749942213855981</v>
      </c>
      <c r="P41" s="76">
        <f>分析係数表!C44</f>
        <v>0.45077084579422144</v>
      </c>
      <c r="Q41" s="82">
        <f>O41*P41</f>
        <v>0.84519273103326376</v>
      </c>
      <c r="R41" s="83">
        <v>0.85867168538075911</v>
      </c>
      <c r="S41" s="84">
        <f>I41+R41</f>
        <v>0.8611988512284513</v>
      </c>
      <c r="T41" s="85">
        <f>分析係数表!F44</f>
        <v>0.50977584059775838</v>
      </c>
      <c r="U41" s="86">
        <f t="shared" si="7"/>
        <v>0.43901836830680763</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投入係数表!D42</f>
        <v>0</v>
      </c>
      <c r="E42" s="77">
        <f>$C$6*D42</f>
        <v>0</v>
      </c>
      <c r="F42" s="76">
        <f>分析係数表!C45</f>
        <v>1</v>
      </c>
      <c r="G42" s="77">
        <f>E42*F42</f>
        <v>0</v>
      </c>
      <c r="H42" s="77">
        <v>7.5908346942376729E-3</v>
      </c>
      <c r="I42" s="77">
        <f>C42+H42</f>
        <v>7.5908346942376729E-3</v>
      </c>
      <c r="J42" s="76">
        <f>分析係数表!G45</f>
        <v>0</v>
      </c>
      <c r="K42" s="78">
        <f>I42*J42</f>
        <v>0</v>
      </c>
      <c r="L42" s="79"/>
      <c r="M42" s="80"/>
      <c r="N42" s="81">
        <f>分析係数表!H45</f>
        <v>0</v>
      </c>
      <c r="O42" s="82">
        <f t="shared" si="4"/>
        <v>0</v>
      </c>
      <c r="P42" s="76">
        <f>分析係数表!C45</f>
        <v>1</v>
      </c>
      <c r="Q42" s="82">
        <f>O42*P42</f>
        <v>0</v>
      </c>
      <c r="R42" s="83">
        <v>1.0163201577681247E-2</v>
      </c>
      <c r="S42" s="84">
        <f>I42+R42</f>
        <v>1.7754036271918919E-2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投入係数表!D43</f>
        <v>1.0638297872340425E-2</v>
      </c>
      <c r="E43" s="77">
        <f>$C$6*D43</f>
        <v>1.0638297872340425</v>
      </c>
      <c r="F43" s="76">
        <f>分析係数表!C46</f>
        <v>7.4198450828512619E-2</v>
      </c>
      <c r="G43" s="77">
        <f>E43*F43</f>
        <v>7.893452215799214E-2</v>
      </c>
      <c r="H43" s="77">
        <v>8.4949087510309856E-2</v>
      </c>
      <c r="I43" s="77">
        <f>C43+H43</f>
        <v>8.4949087510309856E-2</v>
      </c>
      <c r="J43" s="76">
        <f>分析係数表!G46</f>
        <v>9.2287409360580098E-3</v>
      </c>
      <c r="K43" s="78">
        <f>I43*J43</f>
        <v>7.8397312138717081E-4</v>
      </c>
      <c r="L43" s="79"/>
      <c r="M43" s="80"/>
      <c r="N43" s="81">
        <f>分析係数表!H46</f>
        <v>2.0514344703613255E-2</v>
      </c>
      <c r="O43" s="82">
        <f t="shared" si="4"/>
        <v>0.35064368334732371</v>
      </c>
      <c r="P43" s="76">
        <f>分析係数表!C46</f>
        <v>7.4198450828512619E-2</v>
      </c>
      <c r="Q43" s="82">
        <f>O43*P43</f>
        <v>2.6017218097174947E-2</v>
      </c>
      <c r="R43" s="83">
        <v>3.0812992939866252E-2</v>
      </c>
      <c r="S43" s="84">
        <f>I43+R43</f>
        <v>0.11576208045017611</v>
      </c>
      <c r="T43" s="85">
        <f>分析係数表!F46</f>
        <v>0.31311799604482532</v>
      </c>
      <c r="U43" s="86">
        <f t="shared" si="7"/>
        <v>3.6247190648538992E-2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投入係数表!D44</f>
        <v>0.32446808510638298</v>
      </c>
      <c r="E44" s="91">
        <f>SUM(E5:E43)</f>
        <v>32.446808510638292</v>
      </c>
      <c r="F44" s="92">
        <f>分析係数表!C47</f>
        <v>0.51595339019249375</v>
      </c>
      <c r="G44" s="91">
        <f>SUM(G5:G43)</f>
        <v>7.7542296839106157</v>
      </c>
      <c r="H44" s="91">
        <f>SUM(H5:H43)</f>
        <v>8.7223611715550984</v>
      </c>
      <c r="I44" s="91">
        <f>SUM(I5:I43)</f>
        <v>108.72236117155511</v>
      </c>
      <c r="J44" s="92">
        <f>分析係数表!G47</f>
        <v>0.27631170572057684</v>
      </c>
      <c r="K44" s="93">
        <f>SUM(K5:K43)</f>
        <v>27.246455114948535</v>
      </c>
      <c r="L44" s="94">
        <f>最終需要_まとめ!$L$33</f>
        <v>0.62733333333333341</v>
      </c>
      <c r="M44" s="91">
        <f>K44*L44</f>
        <v>17.092609508777716</v>
      </c>
      <c r="N44" s="95">
        <f>分析係数表!H47</f>
        <v>1</v>
      </c>
      <c r="O44" s="96">
        <f>SUM(O5:O43)</f>
        <v>17.092609508777716</v>
      </c>
      <c r="P44" s="92">
        <f>分析係数表!C47</f>
        <v>0.51595339019249375</v>
      </c>
      <c r="Q44" s="96">
        <f>SUM(Q5:Q43)</f>
        <v>9.7848832825165175</v>
      </c>
      <c r="R44" s="91">
        <f>SUM(R5:R43)</f>
        <v>11.028581328957648</v>
      </c>
      <c r="S44" s="97">
        <f>SUM(S5:S43)</f>
        <v>119.75094250051275</v>
      </c>
      <c r="T44" s="98">
        <f>分析係数表!F47</f>
        <v>0.58636886885395456</v>
      </c>
      <c r="U44" s="99">
        <f>SUM(U5:U43)</f>
        <v>79.583066164657751</v>
      </c>
      <c r="V44" s="100">
        <f>分析係数表!D47</f>
        <v>7.5124891062718996E-2</v>
      </c>
      <c r="W44" s="164">
        <f>SUM(W5:W43)</f>
        <v>4</v>
      </c>
      <c r="X44" s="92">
        <f>分析係数表!E47</f>
        <v>6.0854966829428862E-2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250</v>
      </c>
      <c r="S2" s="3" t="s">
        <v>153</v>
      </c>
      <c r="U2" s="64" t="s">
        <v>210</v>
      </c>
      <c r="W2" s="3" t="s">
        <v>130</v>
      </c>
      <c r="Y2" s="3" t="s">
        <v>154</v>
      </c>
    </row>
    <row r="3" spans="1:25" ht="44" x14ac:dyDescent="0.2">
      <c r="B3" s="65"/>
      <c r="C3" s="66" t="s">
        <v>228</v>
      </c>
      <c r="D3" s="66" t="s">
        <v>251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投入係数表!E5</f>
        <v>0</v>
      </c>
      <c r="E5" s="77">
        <f t="shared" ref="E5:E38" si="0">$C$7*D5</f>
        <v>0</v>
      </c>
      <c r="F5" s="76">
        <f>分析係数表!C8</f>
        <v>4.9649173197653385E-3</v>
      </c>
      <c r="G5" s="77">
        <f t="shared" ref="G5:G38" si="1">E5*F5</f>
        <v>0</v>
      </c>
      <c r="H5" s="77">
        <f t="array" ref="H5:H43">MMULT(逆行列係数!C5:AO43,'3'!G5:G43)</f>
        <v>2.2837421426321514E-3</v>
      </c>
      <c r="I5" s="77">
        <f t="shared" ref="I5:I38" si="2">C5+H5</f>
        <v>2.2837421426321514E-3</v>
      </c>
      <c r="J5" s="76">
        <f>分析係数表!G8</f>
        <v>0.11989459815546773</v>
      </c>
      <c r="K5" s="78">
        <f t="shared" ref="K5:K38" si="3">I5*J5</f>
        <v>2.7380834648158865E-4</v>
      </c>
      <c r="L5" s="79" t="s">
        <v>182</v>
      </c>
      <c r="M5" s="80" t="s">
        <v>182</v>
      </c>
      <c r="N5" s="81">
        <f>分析係数表!H8</f>
        <v>9.9138626395589742E-3</v>
      </c>
      <c r="O5" s="82">
        <f t="shared" ref="O5:O44" si="4">$M$44*N5</f>
        <v>0.13175639297776404</v>
      </c>
      <c r="P5" s="76">
        <f>分析係数表!C8</f>
        <v>4.9649173197653385E-3</v>
      </c>
      <c r="Q5" s="82">
        <f t="shared" ref="Q5:Q38" si="5">O5*P5</f>
        <v>6.5415959748510888E-4</v>
      </c>
      <c r="R5" s="83">
        <f t="array" ref="R5:R43">MMULT(逆行列係数!C5:AO43,'3'!Q5:Q43)</f>
        <v>9.9043281184158904E-4</v>
      </c>
      <c r="S5" s="84">
        <f t="shared" ref="S5:S38" si="6">I5+R5</f>
        <v>3.2741749544737404E-3</v>
      </c>
      <c r="T5" s="85">
        <f>分析係数表!F8</f>
        <v>0.45454545454545453</v>
      </c>
      <c r="U5" s="86">
        <f t="shared" ref="U5:U38" si="7">S5*T5</f>
        <v>1.4882613429426093E-3</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76">
        <f>投入係数表!E6</f>
        <v>0</v>
      </c>
      <c r="E6" s="77">
        <f t="shared" si="0"/>
        <v>0</v>
      </c>
      <c r="F6" s="76">
        <f>分析係数表!C9</f>
        <v>0.15391380826737022</v>
      </c>
      <c r="G6" s="77">
        <f t="shared" si="1"/>
        <v>0</v>
      </c>
      <c r="H6" s="77">
        <v>1.7771519443818037E-4</v>
      </c>
      <c r="I6" s="77">
        <f t="shared" si="2"/>
        <v>1.7771519443818037E-4</v>
      </c>
      <c r="J6" s="76">
        <f>分析係数表!G9</f>
        <v>0.24468085106382978</v>
      </c>
      <c r="K6" s="78">
        <f t="shared" si="3"/>
        <v>4.3483505022107965E-5</v>
      </c>
      <c r="L6" s="79"/>
      <c r="M6" s="80"/>
      <c r="N6" s="81">
        <f>分析係数表!H9</f>
        <v>5.2529564767522905E-4</v>
      </c>
      <c r="O6" s="82">
        <f t="shared" si="4"/>
        <v>6.9812405417476577E-3</v>
      </c>
      <c r="P6" s="76">
        <f>分析係数表!C9</f>
        <v>0.15391380826737022</v>
      </c>
      <c r="Q6" s="82">
        <f t="shared" si="5"/>
        <v>1.0745093182109409E-3</v>
      </c>
      <c r="R6" s="83">
        <v>1.2458404167109945E-3</v>
      </c>
      <c r="S6" s="84">
        <f t="shared" si="6"/>
        <v>1.4235556111491748E-3</v>
      </c>
      <c r="T6" s="85">
        <f>分析係数表!F9</f>
        <v>0.66489361702127658</v>
      </c>
      <c r="U6" s="86">
        <f t="shared" si="7"/>
        <v>9.4651303932790883E-4</v>
      </c>
      <c r="V6" s="87">
        <f>分析係数表!D9</f>
        <v>4.2553191489361701E-2</v>
      </c>
      <c r="W6" s="167">
        <f t="shared" si="8"/>
        <v>0</v>
      </c>
      <c r="X6" s="76">
        <f>分析係数表!E9</f>
        <v>3.7234042553191488E-2</v>
      </c>
      <c r="Y6" s="166">
        <f t="shared" si="9"/>
        <v>0</v>
      </c>
    </row>
    <row r="7" spans="1:25" x14ac:dyDescent="0.2">
      <c r="A7" s="6" t="s">
        <v>221</v>
      </c>
      <c r="B7" s="5" t="s">
        <v>267</v>
      </c>
      <c r="C7" s="75">
        <f>最終需要_まとめ!$C$8</f>
        <v>100</v>
      </c>
      <c r="D7" s="76">
        <f>投入係数表!E7</f>
        <v>5.3571428571428568E-2</v>
      </c>
      <c r="E7" s="77">
        <f t="shared" si="0"/>
        <v>5.3571428571428568</v>
      </c>
      <c r="F7" s="76">
        <f>分析係数表!C10</f>
        <v>3.7301329873500322E-3</v>
      </c>
      <c r="G7" s="77">
        <f t="shared" si="1"/>
        <v>1.998285528937517E-2</v>
      </c>
      <c r="H7" s="77">
        <v>2.030062279919926E-2</v>
      </c>
      <c r="I7" s="77">
        <f t="shared" si="2"/>
        <v>100.0203006227992</v>
      </c>
      <c r="J7" s="76">
        <f>分析係数表!G10</f>
        <v>0.17857142857142858</v>
      </c>
      <c r="K7" s="78">
        <f t="shared" si="3"/>
        <v>17.860767968356999</v>
      </c>
      <c r="L7" s="79"/>
      <c r="M7" s="80"/>
      <c r="N7" s="81">
        <f>分析係数表!H10</f>
        <v>9.7827374022421611E-4</v>
      </c>
      <c r="O7" s="82">
        <f t="shared" si="4"/>
        <v>1.3001372325100402E-2</v>
      </c>
      <c r="P7" s="76">
        <f>分析係数表!C10</f>
        <v>3.7301329873500322E-3</v>
      </c>
      <c r="Q7" s="82">
        <f t="shared" si="5"/>
        <v>4.8496847790676797E-5</v>
      </c>
      <c r="R7" s="83">
        <v>9.5376870692476603E-5</v>
      </c>
      <c r="S7" s="84">
        <f t="shared" si="6"/>
        <v>100.02039599966989</v>
      </c>
      <c r="T7" s="85">
        <f>分析係数表!F10</f>
        <v>0.5178571428571429</v>
      </c>
      <c r="U7" s="86">
        <f t="shared" si="7"/>
        <v>51.796276499829055</v>
      </c>
      <c r="V7" s="87">
        <f>分析係数表!D10</f>
        <v>0</v>
      </c>
      <c r="W7" s="167">
        <f t="shared" si="8"/>
        <v>0</v>
      </c>
      <c r="X7" s="76">
        <f>分析係数表!E10</f>
        <v>0</v>
      </c>
      <c r="Y7" s="166">
        <f t="shared" si="9"/>
        <v>0</v>
      </c>
    </row>
    <row r="8" spans="1:25" x14ac:dyDescent="0.2">
      <c r="A8" s="6" t="s">
        <v>222</v>
      </c>
      <c r="B8" s="5" t="s">
        <v>27</v>
      </c>
      <c r="C8" s="90"/>
      <c r="D8" s="76">
        <f>投入係数表!E8</f>
        <v>0</v>
      </c>
      <c r="E8" s="77">
        <f t="shared" si="0"/>
        <v>0</v>
      </c>
      <c r="F8" s="76">
        <f>分析係数表!C11</f>
        <v>0.13696369636963701</v>
      </c>
      <c r="G8" s="77">
        <f t="shared" si="1"/>
        <v>0</v>
      </c>
      <c r="H8" s="77">
        <v>7.3296183227070334E-3</v>
      </c>
      <c r="I8" s="77">
        <f t="shared" si="2"/>
        <v>7.3296183227070334E-3</v>
      </c>
      <c r="J8" s="76">
        <f>分析係数表!G11</f>
        <v>0.3392857142857143</v>
      </c>
      <c r="K8" s="78">
        <f t="shared" si="3"/>
        <v>2.4868347880613148E-3</v>
      </c>
      <c r="L8" s="79"/>
      <c r="M8" s="80"/>
      <c r="N8" s="81">
        <f>分析係数表!H11</f>
        <v>-1.9072761791536302E-5</v>
      </c>
      <c r="O8" s="82">
        <f t="shared" si="4"/>
        <v>-2.5347923298327349E-4</v>
      </c>
      <c r="P8" s="76">
        <f>分析係数表!C11</f>
        <v>0.13696369636963701</v>
      </c>
      <c r="Q8" s="82">
        <f t="shared" si="5"/>
        <v>-3.4717452702329548E-5</v>
      </c>
      <c r="R8" s="83">
        <v>6.388692111015113E-4</v>
      </c>
      <c r="S8" s="84">
        <f t="shared" si="6"/>
        <v>7.968487533808544E-3</v>
      </c>
      <c r="T8" s="85">
        <f>分析係数表!F11</f>
        <v>0.56043956043956045</v>
      </c>
      <c r="U8" s="86">
        <f t="shared" si="7"/>
        <v>4.4658556508157775E-3</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投入係数表!E9</f>
        <v>0.10714285714285714</v>
      </c>
      <c r="E9" s="77">
        <f t="shared" si="0"/>
        <v>10.714285714285714</v>
      </c>
      <c r="F9" s="76">
        <f>分析係数表!C12</f>
        <v>0.20704451619317732</v>
      </c>
      <c r="G9" s="77">
        <f t="shared" si="1"/>
        <v>2.2183341020697567</v>
      </c>
      <c r="H9" s="77">
        <v>2.3179752966907041</v>
      </c>
      <c r="I9" s="77">
        <f t="shared" si="2"/>
        <v>2.3179752966907041</v>
      </c>
      <c r="J9" s="76">
        <f>分析係数表!G12</f>
        <v>0.14105339609201503</v>
      </c>
      <c r="K9" s="78">
        <f t="shared" si="3"/>
        <v>0.32695828765561996</v>
      </c>
      <c r="L9" s="79"/>
      <c r="M9" s="80"/>
      <c r="N9" s="81">
        <f>分析係数表!H12</f>
        <v>8.4721207878004259E-2</v>
      </c>
      <c r="O9" s="82">
        <f t="shared" si="4"/>
        <v>1.1259547529117009</v>
      </c>
      <c r="P9" s="76">
        <f>分析係数表!C12</f>
        <v>0.20704451619317732</v>
      </c>
      <c r="Q9" s="82">
        <f t="shared" si="5"/>
        <v>0.23312275707201163</v>
      </c>
      <c r="R9" s="83">
        <v>0.2659281977815332</v>
      </c>
      <c r="S9" s="84">
        <f t="shared" si="6"/>
        <v>2.5839034944722372</v>
      </c>
      <c r="T9" s="85">
        <f>分析係数表!F12</f>
        <v>0.31004441526879617</v>
      </c>
      <c r="U9" s="86">
        <f t="shared" si="7"/>
        <v>0.8011248480546439</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投入係数表!E10</f>
        <v>1.7857142857142856E-2</v>
      </c>
      <c r="E10" s="77">
        <f t="shared" si="0"/>
        <v>1.7857142857142856</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0.18084687109885803</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投入係数表!E11</f>
        <v>0</v>
      </c>
      <c r="E11" s="77">
        <f t="shared" si="0"/>
        <v>0</v>
      </c>
      <c r="F11" s="76">
        <f>分析係数表!C14</f>
        <v>3.4828780992665287E-2</v>
      </c>
      <c r="G11" s="77">
        <f t="shared" si="1"/>
        <v>0</v>
      </c>
      <c r="H11" s="77">
        <v>3.8574522151817491E-3</v>
      </c>
      <c r="I11" s="77">
        <f t="shared" si="2"/>
        <v>3.8574522151817491E-3</v>
      </c>
      <c r="J11" s="76">
        <f>分析係数表!G14</f>
        <v>0.17656215254614188</v>
      </c>
      <c r="K11" s="78">
        <f t="shared" si="3"/>
        <v>6.8108006645637288E-4</v>
      </c>
      <c r="L11" s="79"/>
      <c r="M11" s="80"/>
      <c r="N11" s="81">
        <f>分析係数表!H14</f>
        <v>1.0569488826143035E-3</v>
      </c>
      <c r="O11" s="82">
        <f t="shared" si="4"/>
        <v>1.4046974161156408E-2</v>
      </c>
      <c r="P11" s="76">
        <f>分析係数表!C14</f>
        <v>3.4828780992665287E-2</v>
      </c>
      <c r="Q11" s="82">
        <f t="shared" si="5"/>
        <v>4.8923898666854474E-4</v>
      </c>
      <c r="R11" s="83">
        <v>2.0634073618947283E-3</v>
      </c>
      <c r="S11" s="84">
        <f t="shared" si="6"/>
        <v>5.9208595770764774E-3</v>
      </c>
      <c r="T11" s="85">
        <f>分析係数表!F14</f>
        <v>0.31487658438959304</v>
      </c>
      <c r="U11" s="86">
        <f t="shared" si="7"/>
        <v>1.8643400402802515E-3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投入係数表!E12</f>
        <v>1.7857142857142856E-2</v>
      </c>
      <c r="E12" s="77">
        <f t="shared" si="0"/>
        <v>1.7857142857142856</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0.10289144532179377</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投入係数表!E13</f>
        <v>5.3571428571428568E-2</v>
      </c>
      <c r="E13" s="77">
        <f t="shared" si="0"/>
        <v>5.3571428571428568</v>
      </c>
      <c r="F13" s="76">
        <f>分析係数表!C16</f>
        <v>1.5929944110702698E-2</v>
      </c>
      <c r="G13" s="77">
        <f t="shared" si="1"/>
        <v>8.5338986307335885E-2</v>
      </c>
      <c r="H13" s="77">
        <v>8.6571789102237381E-2</v>
      </c>
      <c r="I13" s="77">
        <f t="shared" si="2"/>
        <v>8.6571789102237381E-2</v>
      </c>
      <c r="J13" s="76">
        <f>分析係数表!G16</f>
        <v>3.3304867634500426E-2</v>
      </c>
      <c r="K13" s="78">
        <f t="shared" si="3"/>
        <v>2.8832619769319024E-3</v>
      </c>
      <c r="L13" s="79"/>
      <c r="M13" s="80"/>
      <c r="N13" s="81">
        <f>分析係数表!H16</f>
        <v>1.5715955716225912E-2</v>
      </c>
      <c r="O13" s="82">
        <f t="shared" si="4"/>
        <v>0.20886688797821734</v>
      </c>
      <c r="P13" s="76">
        <f>分析係数表!C16</f>
        <v>1.5929944110702698E-2</v>
      </c>
      <c r="Q13" s="82">
        <f t="shared" si="5"/>
        <v>3.3272378520694036E-3</v>
      </c>
      <c r="R13" s="83">
        <v>3.8595758385581592E-3</v>
      </c>
      <c r="S13" s="84">
        <f t="shared" si="6"/>
        <v>9.0431364940795539E-2</v>
      </c>
      <c r="T13" s="85">
        <f>分析係数表!F16</f>
        <v>0.28693424423569597</v>
      </c>
      <c r="U13" s="86">
        <f t="shared" si="7"/>
        <v>2.5947855354489582E-2</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投入係数表!E14</f>
        <v>1.7857142857142856E-2</v>
      </c>
      <c r="E14" s="77">
        <f t="shared" si="0"/>
        <v>1.7857142857142856</v>
      </c>
      <c r="F14" s="76">
        <f>分析係数表!C17</f>
        <v>3.0755163958272713E-2</v>
      </c>
      <c r="G14" s="77">
        <f t="shared" si="1"/>
        <v>5.4919935639772696E-2</v>
      </c>
      <c r="H14" s="77">
        <v>5.857843970526621E-2</v>
      </c>
      <c r="I14" s="77">
        <f t="shared" si="2"/>
        <v>5.857843970526621E-2</v>
      </c>
      <c r="J14" s="76">
        <f>分析係数表!G17</f>
        <v>0.21735668789808918</v>
      </c>
      <c r="K14" s="78">
        <f t="shared" si="3"/>
        <v>1.2732415636574583E-2</v>
      </c>
      <c r="L14" s="79"/>
      <c r="M14" s="80"/>
      <c r="N14" s="81">
        <f>分析係数表!H17</f>
        <v>2.8450203005708319E-3</v>
      </c>
      <c r="O14" s="82">
        <f t="shared" si="4"/>
        <v>3.7810652253338295E-2</v>
      </c>
      <c r="P14" s="76">
        <f>分析係数表!C17</f>
        <v>3.0755163958272713E-2</v>
      </c>
      <c r="Q14" s="82">
        <f t="shared" si="5"/>
        <v>1.1628728094206528E-3</v>
      </c>
      <c r="R14" s="83">
        <v>2.4833891829754086E-3</v>
      </c>
      <c r="S14" s="84">
        <f t="shared" si="6"/>
        <v>6.1061828888241618E-2</v>
      </c>
      <c r="T14" s="85">
        <f>分析係数表!F17</f>
        <v>0.33877388535031849</v>
      </c>
      <c r="U14" s="86">
        <f t="shared" si="7"/>
        <v>2.0686153019065932E-2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投入係数表!E15</f>
        <v>0</v>
      </c>
      <c r="E15" s="77">
        <f t="shared" si="0"/>
        <v>0</v>
      </c>
      <c r="F15" s="76">
        <f>分析係数表!C18</f>
        <v>0.10308017346825304</v>
      </c>
      <c r="G15" s="77">
        <f t="shared" si="1"/>
        <v>0</v>
      </c>
      <c r="H15" s="77">
        <v>1.2593931706332412E-3</v>
      </c>
      <c r="I15" s="77">
        <f t="shared" si="2"/>
        <v>1.2593931706332412E-3</v>
      </c>
      <c r="J15" s="76">
        <f>分析係数表!G18</f>
        <v>0.21565836298932384</v>
      </c>
      <c r="K15" s="78">
        <f t="shared" si="3"/>
        <v>2.7159866953869896E-4</v>
      </c>
      <c r="L15" s="79"/>
      <c r="M15" s="80"/>
      <c r="N15" s="81">
        <f>分析係数表!H18</f>
        <v>4.148325689659146E-4</v>
      </c>
      <c r="O15" s="82">
        <f t="shared" si="4"/>
        <v>5.5131733173861986E-3</v>
      </c>
      <c r="P15" s="76">
        <f>分析係数表!C18</f>
        <v>0.10308017346825304</v>
      </c>
      <c r="Q15" s="82">
        <f t="shared" si="5"/>
        <v>5.6829886191671342E-4</v>
      </c>
      <c r="R15" s="83">
        <v>1.4193915097269448E-3</v>
      </c>
      <c r="S15" s="84">
        <f t="shared" si="6"/>
        <v>2.6787846803601858E-3</v>
      </c>
      <c r="T15" s="85">
        <f>分析係数表!F18</f>
        <v>0.45978647686832741</v>
      </c>
      <c r="U15" s="86">
        <f t="shared" si="7"/>
        <v>1.2316689704716583E-3</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投入係数表!E16</f>
        <v>0</v>
      </c>
      <c r="E16" s="77">
        <f t="shared" si="0"/>
        <v>0</v>
      </c>
      <c r="F16" s="76">
        <f>分析係数表!C19</f>
        <v>0.24776062511911567</v>
      </c>
      <c r="G16" s="77">
        <f t="shared" si="1"/>
        <v>0</v>
      </c>
      <c r="H16" s="77">
        <v>9.874932647376029E-3</v>
      </c>
      <c r="I16" s="77">
        <f t="shared" si="2"/>
        <v>9.874932647376029E-3</v>
      </c>
      <c r="J16" s="76">
        <f>分析係数表!G19</f>
        <v>5.7676438653637349E-2</v>
      </c>
      <c r="K16" s="78">
        <f t="shared" si="3"/>
        <v>5.6955094704518418E-4</v>
      </c>
      <c r="L16" s="79"/>
      <c r="M16" s="80"/>
      <c r="N16" s="81">
        <f>分析係数表!H19</f>
        <v>-1.0648958666941103E-4</v>
      </c>
      <c r="O16" s="82">
        <f t="shared" si="4"/>
        <v>-1.4152590508232771E-3</v>
      </c>
      <c r="P16" s="76">
        <f>分析係数表!C19</f>
        <v>0.24776062511911567</v>
      </c>
      <c r="Q16" s="82">
        <f t="shared" si="5"/>
        <v>-3.5064546713746143E-4</v>
      </c>
      <c r="R16" s="83">
        <v>1.2001863187174272E-3</v>
      </c>
      <c r="S16" s="84">
        <f t="shared" si="6"/>
        <v>1.1075118966093457E-2</v>
      </c>
      <c r="T16" s="85">
        <f>分析係数表!F19</f>
        <v>0.24017372421281216</v>
      </c>
      <c r="U16" s="86">
        <f t="shared" si="7"/>
        <v>2.6599525681866155E-3</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投入係数表!E17</f>
        <v>0</v>
      </c>
      <c r="E17" s="77">
        <f t="shared" si="0"/>
        <v>0</v>
      </c>
      <c r="F17" s="76">
        <f>分析係数表!C20</f>
        <v>4.2097488921713389E-2</v>
      </c>
      <c r="G17" s="77">
        <f t="shared" si="1"/>
        <v>0</v>
      </c>
      <c r="H17" s="77">
        <v>8.5888189651129199E-4</v>
      </c>
      <c r="I17" s="77">
        <f t="shared" si="2"/>
        <v>8.5888189651129199E-4</v>
      </c>
      <c r="J17" s="76">
        <f>分析係数表!G20</f>
        <v>0.10005104645227157</v>
      </c>
      <c r="K17" s="78">
        <f t="shared" si="3"/>
        <v>8.5932032524866376E-5</v>
      </c>
      <c r="L17" s="79"/>
      <c r="M17" s="80"/>
      <c r="N17" s="81">
        <f>分析係数表!H20</f>
        <v>5.1814336200340294E-4</v>
      </c>
      <c r="O17" s="82">
        <f t="shared" si="4"/>
        <v>6.8861858293789305E-3</v>
      </c>
      <c r="P17" s="76">
        <f>分析係数表!C20</f>
        <v>4.2097488921713389E-2</v>
      </c>
      <c r="Q17" s="82">
        <f t="shared" si="5"/>
        <v>2.8989113166513926E-4</v>
      </c>
      <c r="R17" s="83">
        <v>6.7584565361348886E-4</v>
      </c>
      <c r="S17" s="84">
        <f t="shared" si="6"/>
        <v>1.5347275501247809E-3</v>
      </c>
      <c r="T17" s="85">
        <f>分析係数表!F20</f>
        <v>0.22307299642674835</v>
      </c>
      <c r="U17" s="86">
        <f t="shared" si="7"/>
        <v>3.4235627330501749E-4</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投入係数表!E18</f>
        <v>0</v>
      </c>
      <c r="E18" s="77">
        <f t="shared" si="0"/>
        <v>0</v>
      </c>
      <c r="F18" s="76">
        <f>分析係数表!C21</f>
        <v>2.2200270354580387E-2</v>
      </c>
      <c r="G18" s="77">
        <f t="shared" si="1"/>
        <v>0</v>
      </c>
      <c r="H18" s="77">
        <v>1.0161134198249521E-3</v>
      </c>
      <c r="I18" s="77">
        <f t="shared" si="2"/>
        <v>1.0161134198249521E-3</v>
      </c>
      <c r="J18" s="76">
        <f>分析係数表!G21</f>
        <v>0.28466453674121406</v>
      </c>
      <c r="K18" s="78">
        <f t="shared" si="3"/>
        <v>2.8925145593100072E-4</v>
      </c>
      <c r="L18" s="79"/>
      <c r="M18" s="80"/>
      <c r="N18" s="81">
        <f>分析係数表!H21</f>
        <v>8.5827428061913363E-4</v>
      </c>
      <c r="O18" s="82">
        <f t="shared" si="4"/>
        <v>1.1406565484247308E-2</v>
      </c>
      <c r="P18" s="76">
        <f>分析係数表!C21</f>
        <v>2.2200270354580387E-2</v>
      </c>
      <c r="Q18" s="82">
        <f t="shared" si="5"/>
        <v>2.5322883756751538E-4</v>
      </c>
      <c r="R18" s="83">
        <v>7.0545471580723998E-4</v>
      </c>
      <c r="S18" s="84">
        <f t="shared" si="6"/>
        <v>1.721568135632192E-3</v>
      </c>
      <c r="T18" s="85">
        <f>分析係数表!F21</f>
        <v>0.42523961661341853</v>
      </c>
      <c r="U18" s="86">
        <f t="shared" si="7"/>
        <v>7.320789739701111E-4</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投入係数表!E19</f>
        <v>0</v>
      </c>
      <c r="E19" s="77">
        <f t="shared" si="0"/>
        <v>0</v>
      </c>
      <c r="F19" s="76">
        <f>分析係数表!C22</f>
        <v>3.5555555555555562E-2</v>
      </c>
      <c r="G19" s="77">
        <f t="shared" si="1"/>
        <v>0</v>
      </c>
      <c r="H19" s="77">
        <v>3.5485582142423609E-4</v>
      </c>
      <c r="I19" s="77">
        <f t="shared" si="2"/>
        <v>3.5485582142423609E-4</v>
      </c>
      <c r="J19" s="76">
        <f>分析係数表!G22</f>
        <v>0.1945879458794588</v>
      </c>
      <c r="K19" s="78">
        <f t="shared" si="3"/>
        <v>6.9050665374310145E-5</v>
      </c>
      <c r="L19" s="79"/>
      <c r="M19" s="80"/>
      <c r="N19" s="81">
        <f>分析係数表!H22</f>
        <v>4.0529618807014647E-5</v>
      </c>
      <c r="O19" s="82">
        <f t="shared" si="4"/>
        <v>5.3864337008945626E-4</v>
      </c>
      <c r="P19" s="76">
        <f>分析係数表!C22</f>
        <v>3.5555555555555562E-2</v>
      </c>
      <c r="Q19" s="82">
        <f t="shared" si="5"/>
        <v>1.9151764269847336E-5</v>
      </c>
      <c r="R19" s="83">
        <v>3.1210848633571184E-4</v>
      </c>
      <c r="S19" s="84">
        <f t="shared" si="6"/>
        <v>6.6696430775994788E-4</v>
      </c>
      <c r="T19" s="85">
        <f>分析係数表!F22</f>
        <v>0.41303813038130383</v>
      </c>
      <c r="U19" s="86">
        <f t="shared" si="7"/>
        <v>2.7548169070822938E-4</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投入係数表!E20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3.1684904122909188E-4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投入係数表!E21</f>
        <v>0</v>
      </c>
      <c r="E21" s="77">
        <f t="shared" si="0"/>
        <v>0</v>
      </c>
      <c r="F21" s="76">
        <f>分析係数表!C24</f>
        <v>0.31901223099551013</v>
      </c>
      <c r="G21" s="77">
        <f t="shared" si="1"/>
        <v>0</v>
      </c>
      <c r="H21" s="77">
        <v>2.9284739286021878E-3</v>
      </c>
      <c r="I21" s="77">
        <f t="shared" si="2"/>
        <v>2.9284739286021878E-3</v>
      </c>
      <c r="J21" s="76">
        <f>分析係数表!G24</f>
        <v>0.20822960902035437</v>
      </c>
      <c r="K21" s="78">
        <f t="shared" si="3"/>
        <v>6.0979498117913467E-4</v>
      </c>
      <c r="L21" s="79"/>
      <c r="M21" s="80"/>
      <c r="N21" s="81">
        <f>分析係数表!H24</f>
        <v>2.9960129980871608E-4</v>
      </c>
      <c r="O21" s="82">
        <f t="shared" si="4"/>
        <v>3.9817362847789214E-3</v>
      </c>
      <c r="P21" s="76">
        <f>分析係数表!C24</f>
        <v>0.31901223099551013</v>
      </c>
      <c r="Q21" s="82">
        <f t="shared" si="5"/>
        <v>1.2702225754430976E-3</v>
      </c>
      <c r="R21" s="83">
        <v>5.3913289131980882E-3</v>
      </c>
      <c r="S21" s="84">
        <f t="shared" si="6"/>
        <v>8.3198028418002765E-3</v>
      </c>
      <c r="T21" s="85">
        <f>分析係数表!F24</f>
        <v>0.39288329184360815</v>
      </c>
      <c r="U21" s="86">
        <f t="shared" si="7"/>
        <v>3.2687115279762986E-3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投入係数表!E22</f>
        <v>0</v>
      </c>
      <c r="E22" s="77">
        <f t="shared" si="0"/>
        <v>0</v>
      </c>
      <c r="F22" s="76">
        <f>分析係数表!C25</f>
        <v>9.6759875721260657E-3</v>
      </c>
      <c r="G22" s="77">
        <f t="shared" si="1"/>
        <v>0</v>
      </c>
      <c r="H22" s="77">
        <v>1.6409778897469505E-4</v>
      </c>
      <c r="I22" s="77">
        <f t="shared" si="2"/>
        <v>1.6409778897469505E-4</v>
      </c>
      <c r="J22" s="76">
        <f>分析係数表!G25</f>
        <v>0.19730305180979418</v>
      </c>
      <c r="K22" s="78">
        <f t="shared" si="3"/>
        <v>3.2376994559946927E-5</v>
      </c>
      <c r="L22" s="79"/>
      <c r="M22" s="80"/>
      <c r="N22" s="81">
        <f>分析係数表!H25</f>
        <v>4.8079253682831098E-4</v>
      </c>
      <c r="O22" s="82">
        <f t="shared" si="4"/>
        <v>6.3897889981200193E-3</v>
      </c>
      <c r="P22" s="76">
        <f>分析係数表!C25</f>
        <v>9.6759875721260657E-3</v>
      </c>
      <c r="Q22" s="82">
        <f t="shared" si="5"/>
        <v>6.1827518934317178E-5</v>
      </c>
      <c r="R22" s="83">
        <v>4.5565750941039049E-4</v>
      </c>
      <c r="S22" s="84">
        <f t="shared" si="6"/>
        <v>6.1975529838508557E-4</v>
      </c>
      <c r="T22" s="85">
        <f>分析係数表!F25</f>
        <v>0.35095812633073104</v>
      </c>
      <c r="U22" s="86">
        <f t="shared" si="7"/>
        <v>2.1750815830477277E-4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投入係数表!E23</f>
        <v>0</v>
      </c>
      <c r="E23" s="77">
        <f t="shared" si="0"/>
        <v>0</v>
      </c>
      <c r="F23" s="76">
        <f>分析係数表!C26</f>
        <v>0.20974434975917011</v>
      </c>
      <c r="G23" s="77">
        <f t="shared" si="1"/>
        <v>0</v>
      </c>
      <c r="H23" s="77">
        <v>5.3209665343074844E-3</v>
      </c>
      <c r="I23" s="77">
        <f t="shared" si="2"/>
        <v>5.3209665343074844E-3</v>
      </c>
      <c r="J23" s="76">
        <f>分析係数表!G26</f>
        <v>0.19643642762868455</v>
      </c>
      <c r="K23" s="78">
        <f t="shared" si="3"/>
        <v>1.0452316575311445E-3</v>
      </c>
      <c r="L23" s="79"/>
      <c r="M23" s="80"/>
      <c r="N23" s="81">
        <f>分析係数表!H26</f>
        <v>9.4871095944733495E-3</v>
      </c>
      <c r="O23" s="82">
        <f t="shared" si="4"/>
        <v>0.12608479513976328</v>
      </c>
      <c r="P23" s="76">
        <f>分析係数表!C26</f>
        <v>0.20974434975917011</v>
      </c>
      <c r="Q23" s="82">
        <f t="shared" si="5"/>
        <v>2.6445573371107822E-2</v>
      </c>
      <c r="R23" s="83">
        <v>2.8976257216493724E-2</v>
      </c>
      <c r="S23" s="84">
        <f t="shared" si="6"/>
        <v>3.4297223750801208E-2</v>
      </c>
      <c r="T23" s="85">
        <f>分析係数表!F26</f>
        <v>0.33536547042926279</v>
      </c>
      <c r="U23" s="86">
        <f t="shared" si="7"/>
        <v>1.1502104577605131E-2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投入係数表!E24</f>
        <v>0</v>
      </c>
      <c r="E24" s="77">
        <f t="shared" si="0"/>
        <v>0</v>
      </c>
      <c r="F24" s="76">
        <f>分析係数表!C27</f>
        <v>0.55184986183604545</v>
      </c>
      <c r="G24" s="77">
        <f t="shared" si="1"/>
        <v>0</v>
      </c>
      <c r="H24" s="77">
        <v>3.399799123255508E-3</v>
      </c>
      <c r="I24" s="77">
        <f t="shared" si="2"/>
        <v>3.399799123255508E-3</v>
      </c>
      <c r="J24" s="76">
        <f>分析係数表!G27</f>
        <v>0.17101045662340392</v>
      </c>
      <c r="K24" s="78">
        <f t="shared" si="3"/>
        <v>5.8140120049577271E-4</v>
      </c>
      <c r="L24" s="79"/>
      <c r="M24" s="80"/>
      <c r="N24" s="81">
        <f>分析係数表!H27</f>
        <v>1.0662468539876775E-2</v>
      </c>
      <c r="O24" s="82">
        <f t="shared" si="4"/>
        <v>0.14170545287235753</v>
      </c>
      <c r="P24" s="76">
        <f>分析係数表!C27</f>
        <v>0.55184986183604545</v>
      </c>
      <c r="Q24" s="82">
        <f t="shared" si="5"/>
        <v>7.820013458902475E-2</v>
      </c>
      <c r="R24" s="83">
        <v>8.0380951717673635E-2</v>
      </c>
      <c r="S24" s="84">
        <f t="shared" si="6"/>
        <v>8.3780750840929147E-2</v>
      </c>
      <c r="T24" s="85">
        <f>分析係数表!F27</f>
        <v>0.32260522305711731</v>
      </c>
      <c r="U24" s="86">
        <f t="shared" si="7"/>
        <v>2.7028107812930715E-2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投入係数表!E25</f>
        <v>5.3571428571428568E-2</v>
      </c>
      <c r="E25" s="77">
        <f t="shared" si="0"/>
        <v>5.3571428571428568</v>
      </c>
      <c r="F25" s="76">
        <f>分析係数表!C28</f>
        <v>0.10247957574888922</v>
      </c>
      <c r="G25" s="77">
        <f t="shared" si="1"/>
        <v>0.54899772722619222</v>
      </c>
      <c r="H25" s="77">
        <v>0.58057822001865633</v>
      </c>
      <c r="I25" s="77">
        <f t="shared" si="2"/>
        <v>0.58057822001865633</v>
      </c>
      <c r="J25" s="76">
        <f>分析係数表!G28</f>
        <v>0.12481362671124566</v>
      </c>
      <c r="K25" s="78">
        <f t="shared" si="3"/>
        <v>7.2464073230088022E-2</v>
      </c>
      <c r="L25" s="79"/>
      <c r="M25" s="80"/>
      <c r="N25" s="81">
        <f>分析係数表!H28</f>
        <v>1.8186673066637845E-2</v>
      </c>
      <c r="O25" s="82">
        <f t="shared" si="4"/>
        <v>0.24170301028425892</v>
      </c>
      <c r="P25" s="76">
        <f>分析係数表!C28</f>
        <v>0.10247957574888922</v>
      </c>
      <c r="Q25" s="82">
        <f t="shared" si="5"/>
        <v>2.476962195116026E-2</v>
      </c>
      <c r="R25" s="83">
        <v>2.8923453828016751E-2</v>
      </c>
      <c r="S25" s="84">
        <f t="shared" si="6"/>
        <v>0.60950167384667309</v>
      </c>
      <c r="T25" s="85">
        <f>分析係数表!F28</f>
        <v>0.21379840057832197</v>
      </c>
      <c r="U25" s="86">
        <f t="shared" si="7"/>
        <v>0.13031048301822876</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投入係数表!E26</f>
        <v>0</v>
      </c>
      <c r="E26" s="77">
        <f t="shared" si="0"/>
        <v>0</v>
      </c>
      <c r="F26" s="76">
        <f>分析係数表!C29</f>
        <v>7.3115977067071958E-2</v>
      </c>
      <c r="G26" s="77">
        <f t="shared" si="1"/>
        <v>0</v>
      </c>
      <c r="H26" s="77">
        <v>5.8833230624746888E-3</v>
      </c>
      <c r="I26" s="77">
        <f t="shared" si="2"/>
        <v>5.8833230624746888E-3</v>
      </c>
      <c r="J26" s="76">
        <f>分析係数表!G29</f>
        <v>0.26098100897122217</v>
      </c>
      <c r="K26" s="78">
        <f t="shared" si="3"/>
        <v>1.535435588948305E-3</v>
      </c>
      <c r="L26" s="79"/>
      <c r="M26" s="80"/>
      <c r="N26" s="81">
        <f>分析係数表!H29</f>
        <v>9.6190295301981418E-3</v>
      </c>
      <c r="O26" s="82">
        <f t="shared" si="4"/>
        <v>0.12783802650123094</v>
      </c>
      <c r="P26" s="76">
        <f>分析係数表!C29</f>
        <v>7.3115977067071958E-2</v>
      </c>
      <c r="Q26" s="82">
        <f t="shared" si="5"/>
        <v>9.3470022139637392E-3</v>
      </c>
      <c r="R26" s="83">
        <v>1.2993760277040899E-2</v>
      </c>
      <c r="S26" s="84">
        <f t="shared" si="6"/>
        <v>1.8877083339515589E-2</v>
      </c>
      <c r="T26" s="85">
        <f>分析係数表!F29</f>
        <v>0.46988232552720494</v>
      </c>
      <c r="U26" s="86">
        <f t="shared" si="7"/>
        <v>8.8700078187424411E-3</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投入係数表!E27</f>
        <v>0</v>
      </c>
      <c r="E27" s="77">
        <f t="shared" si="0"/>
        <v>0</v>
      </c>
      <c r="F27" s="76">
        <f>分析係数表!C30</f>
        <v>1</v>
      </c>
      <c r="G27" s="77">
        <f t="shared" si="1"/>
        <v>0</v>
      </c>
      <c r="H27" s="77">
        <v>3.1490840677819917E-2</v>
      </c>
      <c r="I27" s="77">
        <f t="shared" si="2"/>
        <v>3.1490840677819917E-2</v>
      </c>
      <c r="J27" s="76">
        <f>分析係数表!G30</f>
        <v>0.34448146018035225</v>
      </c>
      <c r="K27" s="78">
        <f t="shared" si="3"/>
        <v>1.0848010779002239E-2</v>
      </c>
      <c r="L27" s="79"/>
      <c r="M27" s="80"/>
      <c r="N27" s="81">
        <f>分析係数表!H30</f>
        <v>0</v>
      </c>
      <c r="O27" s="82">
        <f t="shared" si="4"/>
        <v>0</v>
      </c>
      <c r="P27" s="76">
        <f>分析係数表!C30</f>
        <v>1</v>
      </c>
      <c r="Q27" s="82">
        <f t="shared" si="5"/>
        <v>0</v>
      </c>
      <c r="R27" s="83">
        <v>4.9349384054159819E-2</v>
      </c>
      <c r="S27" s="84">
        <f t="shared" si="6"/>
        <v>8.0840224731979743E-2</v>
      </c>
      <c r="T27" s="85">
        <f>分析係数表!F30</f>
        <v>0.44085379748895859</v>
      </c>
      <c r="U27" s="86">
        <f t="shared" si="7"/>
        <v>3.5638720062954099E-2</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投入係数表!E28</f>
        <v>0</v>
      </c>
      <c r="E28" s="77">
        <f t="shared" si="0"/>
        <v>0</v>
      </c>
      <c r="F28" s="76">
        <f>分析係数表!C31</f>
        <v>1.6119481544838443E-2</v>
      </c>
      <c r="G28" s="77">
        <f t="shared" si="1"/>
        <v>0</v>
      </c>
      <c r="H28" s="77">
        <v>3.1468276594097768E-3</v>
      </c>
      <c r="I28" s="77">
        <f t="shared" si="2"/>
        <v>3.1468276594097768E-3</v>
      </c>
      <c r="J28" s="76">
        <f>分析係数表!G31</f>
        <v>7.1065989847715741E-2</v>
      </c>
      <c r="K28" s="78">
        <f t="shared" si="3"/>
        <v>2.2363242249612628E-4</v>
      </c>
      <c r="L28" s="79"/>
      <c r="M28" s="80"/>
      <c r="N28" s="81">
        <f>分析係数表!H31</f>
        <v>2.0936329558250998E-2</v>
      </c>
      <c r="O28" s="82">
        <f t="shared" si="4"/>
        <v>0.27824626637268085</v>
      </c>
      <c r="P28" s="76">
        <f>分析係数表!C31</f>
        <v>1.6119481544838443E-2</v>
      </c>
      <c r="Q28" s="82">
        <f t="shared" si="5"/>
        <v>4.4851855557146306E-3</v>
      </c>
      <c r="R28" s="83">
        <v>6.3730168761386196E-3</v>
      </c>
      <c r="S28" s="84">
        <f t="shared" si="6"/>
        <v>9.5198445355483968E-3</v>
      </c>
      <c r="T28" s="85">
        <f>分析係数表!F31</f>
        <v>0.34619289340101522</v>
      </c>
      <c r="U28" s="86">
        <f t="shared" si="7"/>
        <v>3.2957025244893436E-3</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投入係数表!E29</f>
        <v>0</v>
      </c>
      <c r="E29" s="77">
        <f t="shared" si="0"/>
        <v>0</v>
      </c>
      <c r="F29" s="76">
        <f>分析係数表!C32</f>
        <v>1</v>
      </c>
      <c r="G29" s="77">
        <f t="shared" si="1"/>
        <v>0</v>
      </c>
      <c r="H29" s="77">
        <v>2.4393219558972112E-2</v>
      </c>
      <c r="I29" s="77">
        <f t="shared" si="2"/>
        <v>2.4393219558972112E-2</v>
      </c>
      <c r="J29" s="76">
        <f>分析係数表!G32</f>
        <v>0.14031413612565444</v>
      </c>
      <c r="K29" s="78">
        <f t="shared" si="3"/>
        <v>3.4227135297405895E-3</v>
      </c>
      <c r="L29" s="79"/>
      <c r="M29" s="80"/>
      <c r="N29" s="81">
        <f>分析係数表!H32</f>
        <v>7.8667195406007442E-3</v>
      </c>
      <c r="O29" s="82">
        <f t="shared" si="4"/>
        <v>0.10454962197089268</v>
      </c>
      <c r="P29" s="76">
        <f>分析係数表!C32</f>
        <v>1</v>
      </c>
      <c r="Q29" s="82">
        <f t="shared" si="5"/>
        <v>0.10454962197089268</v>
      </c>
      <c r="R29" s="83">
        <v>0.13916509023010273</v>
      </c>
      <c r="S29" s="84">
        <f t="shared" si="6"/>
        <v>0.16355830978907485</v>
      </c>
      <c r="T29" s="85">
        <f>分析係数表!F32</f>
        <v>0.48305318269495728</v>
      </c>
      <c r="U29" s="86">
        <f t="shared" si="7"/>
        <v>7.9007362099820386E-2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投入係数表!E30</f>
        <v>0</v>
      </c>
      <c r="E30" s="77">
        <f t="shared" si="0"/>
        <v>0</v>
      </c>
      <c r="F30" s="76">
        <f>分析係数表!C33</f>
        <v>0.76063364256957811</v>
      </c>
      <c r="G30" s="77">
        <f t="shared" si="1"/>
        <v>0</v>
      </c>
      <c r="H30" s="77">
        <v>2.0382827998359693E-2</v>
      </c>
      <c r="I30" s="77">
        <f t="shared" si="2"/>
        <v>2.0382827998359693E-2</v>
      </c>
      <c r="J30" s="76">
        <f>分析係数表!G33</f>
        <v>0.50769407441433168</v>
      </c>
      <c r="K30" s="78">
        <f t="shared" si="3"/>
        <v>1.034824099457375E-2</v>
      </c>
      <c r="L30" s="79"/>
      <c r="M30" s="80"/>
      <c r="N30" s="81">
        <f>分析係数表!H33</f>
        <v>8.9800920101816757E-4</v>
      </c>
      <c r="O30" s="82">
        <f t="shared" si="4"/>
        <v>1.1934647219629127E-2</v>
      </c>
      <c r="P30" s="76">
        <f>分析係数表!C33</f>
        <v>0.76063364256957811</v>
      </c>
      <c r="Q30" s="82">
        <f t="shared" si="5"/>
        <v>9.0778941874493906E-3</v>
      </c>
      <c r="R30" s="83">
        <v>2.9732791289795984E-2</v>
      </c>
      <c r="S30" s="84">
        <f t="shared" si="6"/>
        <v>5.011561928815568E-2</v>
      </c>
      <c r="T30" s="85">
        <f>分析係数表!F33</f>
        <v>0.64710610932475887</v>
      </c>
      <c r="U30" s="86">
        <f t="shared" si="7"/>
        <v>3.2430123413959261E-2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投入係数表!E31</f>
        <v>7.1428571428571425E-2</v>
      </c>
      <c r="E31" s="77">
        <f t="shared" si="0"/>
        <v>7.1428571428571423</v>
      </c>
      <c r="F31" s="76">
        <f>分析係数表!C34</f>
        <v>0.60932856586849216</v>
      </c>
      <c r="G31" s="77">
        <f t="shared" si="1"/>
        <v>4.3523468990606577</v>
      </c>
      <c r="H31" s="77">
        <v>4.5446191249718648</v>
      </c>
      <c r="I31" s="77">
        <f t="shared" si="2"/>
        <v>4.5446191249718648</v>
      </c>
      <c r="J31" s="76">
        <f>分析係数表!G34</f>
        <v>0.42480111354608457</v>
      </c>
      <c r="K31" s="78">
        <f t="shared" si="3"/>
        <v>1.9305592649308807</v>
      </c>
      <c r="L31" s="79"/>
      <c r="M31" s="80"/>
      <c r="N31" s="81">
        <f>分析係数表!H34</f>
        <v>0.14716781407871807</v>
      </c>
      <c r="O31" s="82">
        <f t="shared" si="4"/>
        <v>1.9558774466030613</v>
      </c>
      <c r="P31" s="76">
        <f>分析係数表!C34</f>
        <v>0.60932856586849216</v>
      </c>
      <c r="Q31" s="82">
        <f t="shared" si="5"/>
        <v>1.1917719995531717</v>
      </c>
      <c r="R31" s="83">
        <v>1.3023954580762953</v>
      </c>
      <c r="S31" s="84">
        <f t="shared" si="6"/>
        <v>5.8470145830481606</v>
      </c>
      <c r="T31" s="85">
        <f>分析係数表!F34</f>
        <v>0.70056004390220861</v>
      </c>
      <c r="U31" s="86">
        <f t="shared" si="7"/>
        <v>4.0961847929970734</v>
      </c>
      <c r="V31" s="87">
        <f>分析係数表!D34</f>
        <v>0.12153061706589328</v>
      </c>
      <c r="W31" s="167">
        <f t="shared" si="8"/>
        <v>1</v>
      </c>
      <c r="X31" s="76">
        <f>分析係数表!E34</f>
        <v>9.2329106655473059E-2</v>
      </c>
      <c r="Y31" s="166">
        <f t="shared" si="9"/>
        <v>1</v>
      </c>
    </row>
    <row r="32" spans="1:25" x14ac:dyDescent="0.2">
      <c r="A32" s="6" t="s">
        <v>20</v>
      </c>
      <c r="B32" s="5" t="s">
        <v>37</v>
      </c>
      <c r="C32" s="90"/>
      <c r="D32" s="76">
        <f>投入係数表!E32</f>
        <v>1.7857142857142856E-2</v>
      </c>
      <c r="E32" s="77">
        <f t="shared" si="0"/>
        <v>1.7857142857142856</v>
      </c>
      <c r="F32" s="76">
        <f>分析係数表!C35</f>
        <v>0.431182157394844</v>
      </c>
      <c r="G32" s="77">
        <f t="shared" si="1"/>
        <v>0.76996813820507848</v>
      </c>
      <c r="H32" s="77">
        <v>0.84885246187149765</v>
      </c>
      <c r="I32" s="77">
        <f t="shared" si="2"/>
        <v>0.84885246187149765</v>
      </c>
      <c r="J32" s="76">
        <f>分析係数表!G35</f>
        <v>0.31375152118597188</v>
      </c>
      <c r="K32" s="78">
        <f t="shared" si="3"/>
        <v>0.26632875117463961</v>
      </c>
      <c r="L32" s="79"/>
      <c r="M32" s="80"/>
      <c r="N32" s="81">
        <f>分析係数表!H35</f>
        <v>5.4452734914836147E-2</v>
      </c>
      <c r="O32" s="82">
        <f t="shared" si="4"/>
        <v>0.7236832101672459</v>
      </c>
      <c r="P32" s="76">
        <f>分析係数表!C35</f>
        <v>0.431182157394844</v>
      </c>
      <c r="Q32" s="82">
        <f t="shared" si="5"/>
        <v>0.31203928783033941</v>
      </c>
      <c r="R32" s="83">
        <v>0.45494903571597667</v>
      </c>
      <c r="S32" s="84">
        <f t="shared" si="6"/>
        <v>1.3038014975874743</v>
      </c>
      <c r="T32" s="85">
        <f>分析係数表!F35</f>
        <v>0.64533318582439059</v>
      </c>
      <c r="U32" s="86">
        <f t="shared" si="7"/>
        <v>0.84138637412073636</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投入係数表!E33</f>
        <v>0</v>
      </c>
      <c r="E33" s="77">
        <f t="shared" si="0"/>
        <v>0</v>
      </c>
      <c r="F33" s="76">
        <f>分析係数表!C36</f>
        <v>0.9563715649468405</v>
      </c>
      <c r="G33" s="77">
        <f t="shared" si="1"/>
        <v>0</v>
      </c>
      <c r="H33" s="77">
        <v>0.16708531138576374</v>
      </c>
      <c r="I33" s="77">
        <f t="shared" si="2"/>
        <v>0.16708531138576374</v>
      </c>
      <c r="J33" s="76">
        <f>分析係数表!G36</f>
        <v>5.2691079299754126E-2</v>
      </c>
      <c r="K33" s="78">
        <f t="shared" si="3"/>
        <v>8.8039053920513886E-3</v>
      </c>
      <c r="L33" s="79"/>
      <c r="M33" s="80"/>
      <c r="N33" s="81">
        <f>分析係数表!H36</f>
        <v>0.23827203956962312</v>
      </c>
      <c r="O33" s="82">
        <f t="shared" si="4"/>
        <v>3.1666632494864975</v>
      </c>
      <c r="P33" s="76">
        <f>分析係数表!C36</f>
        <v>0.9563715649468405</v>
      </c>
      <c r="Q33" s="82">
        <f t="shared" si="5"/>
        <v>3.0285066875710487</v>
      </c>
      <c r="R33" s="83">
        <v>3.1801383662690226</v>
      </c>
      <c r="S33" s="84">
        <f t="shared" si="6"/>
        <v>3.3472236776547861</v>
      </c>
      <c r="T33" s="85">
        <f>分析係数表!F36</f>
        <v>0.845410170661959</v>
      </c>
      <c r="U33" s="86">
        <f t="shared" si="7"/>
        <v>2.8297769405698827</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投入係数表!E34</f>
        <v>1.7857142857142856E-2</v>
      </c>
      <c r="E34" s="77">
        <f t="shared" si="0"/>
        <v>1.7857142857142856</v>
      </c>
      <c r="F34" s="76">
        <f>分析係数表!C37</f>
        <v>0.69581462679851724</v>
      </c>
      <c r="G34" s="77">
        <f t="shared" si="1"/>
        <v>1.2425261192830663</v>
      </c>
      <c r="H34" s="77">
        <v>1.438820091062657</v>
      </c>
      <c r="I34" s="77">
        <f t="shared" si="2"/>
        <v>1.438820091062657</v>
      </c>
      <c r="J34" s="76">
        <f>分析係数表!G37</f>
        <v>0.3862869649112583</v>
      </c>
      <c r="K34" s="78">
        <f t="shared" si="3"/>
        <v>0.55579744602993408</v>
      </c>
      <c r="L34" s="79"/>
      <c r="M34" s="80"/>
      <c r="N34" s="81">
        <f>分析係数表!H37</f>
        <v>4.5947077854218935E-2</v>
      </c>
      <c r="O34" s="82">
        <f t="shared" si="4"/>
        <v>0.61064203389141347</v>
      </c>
      <c r="P34" s="76">
        <f>分析係数表!C37</f>
        <v>0.69581462679851724</v>
      </c>
      <c r="Q34" s="82">
        <f t="shared" si="5"/>
        <v>0.42489365891964137</v>
      </c>
      <c r="R34" s="83">
        <v>0.51295799443433221</v>
      </c>
      <c r="S34" s="84">
        <f t="shared" si="6"/>
        <v>1.9517780854969891</v>
      </c>
      <c r="T34" s="85">
        <f>分析係数表!F37</f>
        <v>0.69012607082499655</v>
      </c>
      <c r="U34" s="86">
        <f t="shared" si="7"/>
        <v>1.3469729412663713</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投入係数表!E35</f>
        <v>0</v>
      </c>
      <c r="E35" s="77">
        <f t="shared" si="0"/>
        <v>0</v>
      </c>
      <c r="F35" s="76">
        <f>分析係数表!C38</f>
        <v>0.41697687137236916</v>
      </c>
      <c r="G35" s="77">
        <f t="shared" si="1"/>
        <v>0</v>
      </c>
      <c r="H35" s="77">
        <v>0.12447757522485711</v>
      </c>
      <c r="I35" s="77">
        <f t="shared" si="2"/>
        <v>0.12447757522485711</v>
      </c>
      <c r="J35" s="76">
        <f>分析係数表!G38</f>
        <v>8.9658129653451837E-2</v>
      </c>
      <c r="K35" s="78">
        <f t="shared" si="3"/>
        <v>1.1160426578457543E-2</v>
      </c>
      <c r="L35" s="79"/>
      <c r="M35" s="80"/>
      <c r="N35" s="81">
        <f>分析係数表!H38</f>
        <v>4.1195576072902453E-2</v>
      </c>
      <c r="O35" s="82">
        <f t="shared" si="4"/>
        <v>0.54749401997445546</v>
      </c>
      <c r="P35" s="76">
        <f>分析係数表!C38</f>
        <v>0.41697687137236916</v>
      </c>
      <c r="Q35" s="82">
        <f t="shared" si="5"/>
        <v>0.22829234354402983</v>
      </c>
      <c r="R35" s="83">
        <v>0.32244638471172749</v>
      </c>
      <c r="S35" s="84">
        <f t="shared" si="6"/>
        <v>0.44692395993658462</v>
      </c>
      <c r="T35" s="85">
        <f>分析係数表!F38</f>
        <v>0.51116828441118001</v>
      </c>
      <c r="U35" s="86">
        <f t="shared" si="7"/>
        <v>0.22845335386303492</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投入係数表!E36</f>
        <v>0</v>
      </c>
      <c r="E36" s="77">
        <f t="shared" si="0"/>
        <v>0</v>
      </c>
      <c r="F36" s="76">
        <f>分析係数表!C39</f>
        <v>1</v>
      </c>
      <c r="G36" s="77">
        <f t="shared" si="1"/>
        <v>0</v>
      </c>
      <c r="H36" s="77">
        <v>2.633162409706016E-2</v>
      </c>
      <c r="I36" s="77">
        <f t="shared" si="2"/>
        <v>2.633162409706016E-2</v>
      </c>
      <c r="J36" s="76">
        <f>分析係数表!G39</f>
        <v>0.3542438962035025</v>
      </c>
      <c r="K36" s="78">
        <f t="shared" si="3"/>
        <v>9.3278171135086248E-3</v>
      </c>
      <c r="L36" s="79"/>
      <c r="M36" s="80"/>
      <c r="N36" s="81">
        <f>分析係数表!H39</f>
        <v>3.5817057247689217E-3</v>
      </c>
      <c r="O36" s="82">
        <f t="shared" si="4"/>
        <v>4.7601287627317239E-2</v>
      </c>
      <c r="P36" s="76">
        <f>分析係数表!C39</f>
        <v>1</v>
      </c>
      <c r="Q36" s="82">
        <f t="shared" si="5"/>
        <v>4.7601287627317239E-2</v>
      </c>
      <c r="R36" s="83">
        <v>5.2141817959493811E-2</v>
      </c>
      <c r="S36" s="84">
        <f t="shared" si="6"/>
        <v>7.8473442056553974E-2</v>
      </c>
      <c r="T36" s="85">
        <f>分析係数表!F39</f>
        <v>0.7050204525118241</v>
      </c>
      <c r="U36" s="86">
        <f t="shared" si="7"/>
        <v>5.5325381628872093E-2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投入係数表!E37</f>
        <v>0</v>
      </c>
      <c r="E37" s="77">
        <f t="shared" si="0"/>
        <v>0</v>
      </c>
      <c r="F37" s="76">
        <f>分析係数表!C40</f>
        <v>1</v>
      </c>
      <c r="G37" s="77">
        <f t="shared" si="1"/>
        <v>0</v>
      </c>
      <c r="H37" s="77">
        <v>4.2852247002618379E-3</v>
      </c>
      <c r="I37" s="77">
        <f t="shared" si="2"/>
        <v>4.2852247002618379E-3</v>
      </c>
      <c r="J37" s="76">
        <f>分析係数表!G40</f>
        <v>0.54480720679366534</v>
      </c>
      <c r="K37" s="78">
        <f t="shared" si="3"/>
        <v>2.3346212994328737E-3</v>
      </c>
      <c r="L37" s="79"/>
      <c r="M37" s="80"/>
      <c r="N37" s="81">
        <f>分析係数表!H40</f>
        <v>3.1654426986686419E-2</v>
      </c>
      <c r="O37" s="82">
        <f t="shared" si="4"/>
        <v>0.42069103367457295</v>
      </c>
      <c r="P37" s="76">
        <f>分析係数表!C40</f>
        <v>1</v>
      </c>
      <c r="Q37" s="82">
        <f t="shared" si="5"/>
        <v>0.42069103367457295</v>
      </c>
      <c r="R37" s="83">
        <v>0.42405494666401494</v>
      </c>
      <c r="S37" s="84">
        <f t="shared" si="6"/>
        <v>0.42834017136427677</v>
      </c>
      <c r="T37" s="85">
        <f>分析係数表!F40</f>
        <v>0.74295960523295845</v>
      </c>
      <c r="U37" s="86">
        <f t="shared" si="7"/>
        <v>0.31823944462222087</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投入係数表!E38</f>
        <v>0</v>
      </c>
      <c r="E38" s="77">
        <f t="shared" si="0"/>
        <v>0</v>
      </c>
      <c r="F38" s="76">
        <f>分析係数表!C41</f>
        <v>0.7716092186228849</v>
      </c>
      <c r="G38" s="77">
        <f t="shared" si="1"/>
        <v>0</v>
      </c>
      <c r="H38" s="77">
        <v>2.898375388372489E-3</v>
      </c>
      <c r="I38" s="77">
        <f t="shared" si="2"/>
        <v>2.898375388372489E-3</v>
      </c>
      <c r="J38" s="76">
        <f>分析係数表!G41</f>
        <v>0.4437271381292458</v>
      </c>
      <c r="K38" s="78">
        <f t="shared" si="3"/>
        <v>1.2860878163067659E-3</v>
      </c>
      <c r="L38" s="79"/>
      <c r="M38" s="80"/>
      <c r="N38" s="81">
        <f>分析係数表!H41</f>
        <v>4.8285080570498094E-2</v>
      </c>
      <c r="O38" s="82">
        <f t="shared" si="4"/>
        <v>0.64171436320127984</v>
      </c>
      <c r="P38" s="76">
        <f>分析係数表!C41</f>
        <v>0.7716092186228849</v>
      </c>
      <c r="Q38" s="82">
        <f t="shared" si="5"/>
        <v>0.49515271836882169</v>
      </c>
      <c r="R38" s="83">
        <v>0.5046287501758967</v>
      </c>
      <c r="S38" s="84">
        <f t="shared" si="6"/>
        <v>0.50752712556426915</v>
      </c>
      <c r="T38" s="85">
        <f>分析係数表!F41</f>
        <v>0.54924555826511057</v>
      </c>
      <c r="U38" s="86">
        <f t="shared" si="7"/>
        <v>0.2787570194152339</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投入係数表!E39</f>
        <v>0</v>
      </c>
      <c r="E39" s="77">
        <f>$C$7*D39</f>
        <v>0</v>
      </c>
      <c r="F39" s="76">
        <f>分析係数表!C42</f>
        <v>0.97588334268087495</v>
      </c>
      <c r="G39" s="77">
        <f>E39*F39</f>
        <v>0</v>
      </c>
      <c r="H39" s="77">
        <v>8.4384329496674758E-3</v>
      </c>
      <c r="I39" s="77">
        <f>C39+H39</f>
        <v>8.4384329496674758E-3</v>
      </c>
      <c r="J39" s="76">
        <f>分析係数表!G42</f>
        <v>0.48510773130544993</v>
      </c>
      <c r="K39" s="78">
        <f>I39*J39</f>
        <v>4.093549063986345E-3</v>
      </c>
      <c r="L39" s="79"/>
      <c r="M39" s="80"/>
      <c r="N39" s="81">
        <f>分析係数表!H42</f>
        <v>1.103120860117981E-2</v>
      </c>
      <c r="O39" s="82">
        <f t="shared" si="4"/>
        <v>0.14660605137670082</v>
      </c>
      <c r="P39" s="76">
        <f>分析係数表!C42</f>
        <v>0.97588334268087495</v>
      </c>
      <c r="Q39" s="82">
        <f>O39*P39</f>
        <v>0.1430704034747389</v>
      </c>
      <c r="R39" s="83">
        <v>0.15158717629674828</v>
      </c>
      <c r="S39" s="84">
        <f>I39+R39</f>
        <v>0.16002560924641576</v>
      </c>
      <c r="T39" s="85">
        <f>分析係数表!F42</f>
        <v>0.55931558935361214</v>
      </c>
      <c r="U39" s="86">
        <f>S39*T39</f>
        <v>8.9504817947329882E-2</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投入係数表!E40</f>
        <v>0</v>
      </c>
      <c r="E40" s="77">
        <f>$C$7*D40</f>
        <v>0</v>
      </c>
      <c r="F40" s="76">
        <f>分析係数表!C43</f>
        <v>0.34022693007694482</v>
      </c>
      <c r="G40" s="77">
        <f>E40*F40</f>
        <v>0</v>
      </c>
      <c r="H40" s="77">
        <v>0.24916945312794758</v>
      </c>
      <c r="I40" s="77">
        <f>C40+H40</f>
        <v>0.24916945312794758</v>
      </c>
      <c r="J40" s="76">
        <f>分析係数表!G43</f>
        <v>0.33724329370148376</v>
      </c>
      <c r="K40" s="78">
        <f>I40*J40</f>
        <v>8.4030727062666524E-2</v>
      </c>
      <c r="L40" s="79"/>
      <c r="M40" s="80"/>
      <c r="N40" s="81">
        <f>分析係数表!H43</f>
        <v>3.0928867340200058E-2</v>
      </c>
      <c r="O40" s="82">
        <f t="shared" si="4"/>
        <v>0.4110482611865009</v>
      </c>
      <c r="P40" s="76">
        <f>分析係数表!C43</f>
        <v>0.34022693007694482</v>
      </c>
      <c r="Q40" s="82">
        <f>O40*P40</f>
        <v>0.13984968801694939</v>
      </c>
      <c r="R40" s="83">
        <v>0.30694929504919616</v>
      </c>
      <c r="S40" s="84">
        <f>I40+R40</f>
        <v>0.55611874817714368</v>
      </c>
      <c r="T40" s="85">
        <f>分析係数表!F43</f>
        <v>0.5626289672791589</v>
      </c>
      <c r="U40" s="86">
        <f>S40*T40</f>
        <v>0.31288851697148501</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投入係数表!E41</f>
        <v>0</v>
      </c>
      <c r="E41" s="77">
        <f>$C$7*D41</f>
        <v>0</v>
      </c>
      <c r="F41" s="76">
        <f>分析係数表!C44</f>
        <v>0.45077084579422144</v>
      </c>
      <c r="G41" s="77">
        <f>E41*F41</f>
        <v>0</v>
      </c>
      <c r="H41" s="77">
        <v>3.2211158759152042E-3</v>
      </c>
      <c r="I41" s="77">
        <f>C41+H41</f>
        <v>3.2211158759152042E-3</v>
      </c>
      <c r="J41" s="76">
        <f>分析係数表!G44</f>
        <v>0.26937180019371798</v>
      </c>
      <c r="K41" s="78">
        <f>I41*J41</f>
        <v>8.6767778212784325E-4</v>
      </c>
      <c r="L41" s="79"/>
      <c r="M41" s="80"/>
      <c r="N41" s="81">
        <f>分析係数表!H44</f>
        <v>0.10969619474561307</v>
      </c>
      <c r="O41" s="82">
        <f t="shared" si="4"/>
        <v>1.4578752468685898</v>
      </c>
      <c r="P41" s="76">
        <f>分析係数表!C44</f>
        <v>0.45077084579422144</v>
      </c>
      <c r="Q41" s="82">
        <f>O41*P41</f>
        <v>0.6571676580934136</v>
      </c>
      <c r="R41" s="83">
        <v>0.66764802847149596</v>
      </c>
      <c r="S41" s="84">
        <f>I41+R41</f>
        <v>0.67086914434741118</v>
      </c>
      <c r="T41" s="85">
        <f>分析係数表!F44</f>
        <v>0.50977584059775838</v>
      </c>
      <c r="U41" s="86">
        <f>S41*T41</f>
        <v>0.34199288199080041</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投入係数表!E42</f>
        <v>0</v>
      </c>
      <c r="E42" s="77">
        <f>$C$7*D42</f>
        <v>0</v>
      </c>
      <c r="F42" s="76">
        <f>分析係数表!C45</f>
        <v>1</v>
      </c>
      <c r="G42" s="77">
        <f>E42*F42</f>
        <v>0</v>
      </c>
      <c r="H42" s="77">
        <v>1.1696270215786101E-2</v>
      </c>
      <c r="I42" s="77">
        <f>C42+H42</f>
        <v>1.1696270215786101E-2</v>
      </c>
      <c r="J42" s="76">
        <f>分析係数表!G45</f>
        <v>0</v>
      </c>
      <c r="K42" s="78">
        <f>I42*J42</f>
        <v>0</v>
      </c>
      <c r="L42" s="79"/>
      <c r="M42" s="80"/>
      <c r="N42" s="81">
        <f>分析係数表!H45</f>
        <v>0</v>
      </c>
      <c r="O42" s="82">
        <f t="shared" si="4"/>
        <v>0</v>
      </c>
      <c r="P42" s="76">
        <f>分析係数表!C45</f>
        <v>1</v>
      </c>
      <c r="Q42" s="82">
        <f>O42*P42</f>
        <v>0</v>
      </c>
      <c r="R42" s="83">
        <v>7.9022536923276203E-3</v>
      </c>
      <c r="S42" s="84">
        <f>I42+R42</f>
        <v>1.9598523908113723E-2</v>
      </c>
      <c r="T42" s="85">
        <f>分析係数表!F45</f>
        <v>0</v>
      </c>
      <c r="U42" s="86">
        <f>S42*T42</f>
        <v>0</v>
      </c>
      <c r="V42" s="87">
        <f>分析係数表!D45</f>
        <v>0</v>
      </c>
      <c r="W42" s="167">
        <f t="shared" si="8"/>
        <v>0</v>
      </c>
      <c r="X42" s="76">
        <f>分析係数表!E45</f>
        <v>0</v>
      </c>
      <c r="Y42" s="166">
        <f t="shared" si="9"/>
        <v>0</v>
      </c>
    </row>
    <row r="43" spans="1:25" x14ac:dyDescent="0.2">
      <c r="A43" s="6" t="s">
        <v>343</v>
      </c>
      <c r="B43" s="5" t="s">
        <v>280</v>
      </c>
      <c r="C43" s="90"/>
      <c r="D43" s="76">
        <f>投入係数表!E43</f>
        <v>1.7857142857142856E-2</v>
      </c>
      <c r="E43" s="77">
        <f>$C$7*D43</f>
        <v>1.7857142857142856</v>
      </c>
      <c r="F43" s="76">
        <f>分析係数表!C46</f>
        <v>7.4198450828512619E-2</v>
      </c>
      <c r="G43" s="77">
        <f>E43*F43</f>
        <v>0.13249723362234395</v>
      </c>
      <c r="H43" s="77">
        <v>0.13893938697474875</v>
      </c>
      <c r="I43" s="77">
        <f>C43+H43</f>
        <v>0.13893938697474875</v>
      </c>
      <c r="J43" s="76">
        <f>分析係数表!G46</f>
        <v>9.2287409360580098E-3</v>
      </c>
      <c r="K43" s="78">
        <f>I43*J43</f>
        <v>1.2822356082046688E-3</v>
      </c>
      <c r="L43" s="79"/>
      <c r="M43" s="80"/>
      <c r="N43" s="81">
        <f>分析係数表!H46</f>
        <v>2.0514344703613255E-2</v>
      </c>
      <c r="O43" s="82">
        <f t="shared" si="4"/>
        <v>0.27263803834292594</v>
      </c>
      <c r="P43" s="76">
        <f>分析係数表!C46</f>
        <v>7.4198450828512619E-2</v>
      </c>
      <c r="Q43" s="82">
        <f>O43*P43</f>
        <v>2.0229320081969728E-2</v>
      </c>
      <c r="R43" s="83">
        <v>2.3958207004910758E-2</v>
      </c>
      <c r="S43" s="84">
        <f>I43+R43</f>
        <v>0.1628975939796595</v>
      </c>
      <c r="T43" s="85">
        <f>分析係数表!F46</f>
        <v>0.31311799604482532</v>
      </c>
      <c r="U43" s="86">
        <f>S43*T43</f>
        <v>5.1006168187434586E-2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投入係数表!E44</f>
        <v>0.44642857142857145</v>
      </c>
      <c r="E44" s="91">
        <f>SUM(E5:E43)</f>
        <v>44.642857142857132</v>
      </c>
      <c r="F44" s="92">
        <f>分析係数表!C47</f>
        <v>0.51595339019249375</v>
      </c>
      <c r="G44" s="91">
        <f>SUM(G5:G43)</f>
        <v>9.4249119967035782</v>
      </c>
      <c r="H44" s="91">
        <f>SUM(H5:H43)</f>
        <v>10.75696189732537</v>
      </c>
      <c r="I44" s="91">
        <f>SUM(I5:I43)</f>
        <v>110.75696189732537</v>
      </c>
      <c r="J44" s="92">
        <f>分析係数表!G47</f>
        <v>0.27631170572057684</v>
      </c>
      <c r="K44" s="93">
        <f>SUM(K5:K43)</f>
        <v>21.18509594533338</v>
      </c>
      <c r="L44" s="94">
        <f>最終需要_まとめ!$L$33</f>
        <v>0.62733333333333341</v>
      </c>
      <c r="M44" s="91">
        <f>K44*L44</f>
        <v>13.290116856372475</v>
      </c>
      <c r="N44" s="95">
        <f>分析係数表!H47</f>
        <v>1</v>
      </c>
      <c r="O44" s="109">
        <f t="shared" si="4"/>
        <v>13.290116856372475</v>
      </c>
      <c r="P44" s="92">
        <f>分析係数表!C47</f>
        <v>0.51595339019249375</v>
      </c>
      <c r="Q44" s="96">
        <f>SUM(Q5:Q43)</f>
        <v>7.6080976508489409</v>
      </c>
      <c r="R44" s="91">
        <f>SUM(R5:R43)</f>
        <v>8.5751174825929777</v>
      </c>
      <c r="S44" s="97">
        <f>SUM(S5:S43)</f>
        <v>119.33207937991833</v>
      </c>
      <c r="T44" s="98">
        <f>分析係数表!F47</f>
        <v>0.58636886885395456</v>
      </c>
      <c r="U44" s="99">
        <f>SUM(U5:U43)</f>
        <v>63.780099329402738</v>
      </c>
      <c r="V44" s="100">
        <f>分析係数表!D47</f>
        <v>7.5124891062718996E-2</v>
      </c>
      <c r="W44" s="164">
        <f>SUM(W5:W43)</f>
        <v>1</v>
      </c>
      <c r="X44" s="92">
        <f>分析係数表!E47</f>
        <v>6.0854966829428862E-2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305</v>
      </c>
      <c r="S2" s="3" t="s">
        <v>153</v>
      </c>
      <c r="U2" s="64" t="s">
        <v>210</v>
      </c>
      <c r="W2" s="3" t="s">
        <v>130</v>
      </c>
      <c r="Y2" s="3" t="s">
        <v>154</v>
      </c>
    </row>
    <row r="3" spans="1:25" ht="44" x14ac:dyDescent="0.2">
      <c r="B3" s="65"/>
      <c r="C3" s="66" t="s">
        <v>228</v>
      </c>
      <c r="D3" s="66" t="s">
        <v>249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投入係数表!F5</f>
        <v>0</v>
      </c>
      <c r="E5" s="77">
        <f t="shared" ref="E5:E38" si="0">$C$8*D5</f>
        <v>0</v>
      </c>
      <c r="F5" s="76">
        <f>分析係数表!C8</f>
        <v>4.9649173197653385E-3</v>
      </c>
      <c r="G5" s="77">
        <f t="shared" ref="G5:G38" si="1">E5*F5</f>
        <v>0</v>
      </c>
      <c r="H5" s="77">
        <f t="array" ref="H5:H43">MMULT(逆行列係数!C5:AO43,'4'!G5:G43)</f>
        <v>1.064323321809405E-5</v>
      </c>
      <c r="I5" s="77">
        <f t="shared" ref="I5:I38" si="2">C5+H5</f>
        <v>1.064323321809405E-5</v>
      </c>
      <c r="J5" s="76">
        <f>分析係数表!G8</f>
        <v>0.11989459815546773</v>
      </c>
      <c r="K5" s="78">
        <f t="shared" ref="K5:K38" si="3">I5*J5</f>
        <v>1.2760661697583117E-6</v>
      </c>
      <c r="L5" s="79" t="s">
        <v>181</v>
      </c>
      <c r="M5" s="80" t="s">
        <v>181</v>
      </c>
      <c r="N5" s="81">
        <f>分析係数表!H8</f>
        <v>9.9138626395589742E-3</v>
      </c>
      <c r="O5" s="82">
        <f t="shared" ref="O5:O43" si="4">$M$44*N5</f>
        <v>0.23510231044603616</v>
      </c>
      <c r="P5" s="76">
        <f>分析係数表!C8</f>
        <v>4.9649173197653385E-3</v>
      </c>
      <c r="Q5" s="82">
        <f t="shared" ref="Q5:Q38" si="5">O5*P5</f>
        <v>1.1672635330503725E-3</v>
      </c>
      <c r="R5" s="83">
        <f t="array" ref="R5:R43">MMULT(逆行列係数!C5:AO43,'4'!Q5:Q43)</f>
        <v>1.7672997654453063E-3</v>
      </c>
      <c r="S5" s="84">
        <f t="shared" ref="S5:S38" si="6">I5+R5</f>
        <v>1.7779429986634003E-3</v>
      </c>
      <c r="T5" s="85">
        <f>分析係数表!F8</f>
        <v>0.45454545454545453</v>
      </c>
      <c r="U5" s="86">
        <f t="shared" ref="U5:U43" si="7">S5*T5</f>
        <v>8.081559084833637E-4</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76">
        <f>投入係数表!F6</f>
        <v>0</v>
      </c>
      <c r="E6" s="77">
        <f t="shared" si="0"/>
        <v>0</v>
      </c>
      <c r="F6" s="76">
        <f>分析係数表!C9</f>
        <v>0.15391380826737022</v>
      </c>
      <c r="G6" s="77">
        <f t="shared" si="1"/>
        <v>0</v>
      </c>
      <c r="H6" s="77">
        <v>2.5595016386304729E-5</v>
      </c>
      <c r="I6" s="77">
        <f t="shared" si="2"/>
        <v>2.5595016386304729E-5</v>
      </c>
      <c r="J6" s="76">
        <f>分析係数表!G9</f>
        <v>0.24468085106382978</v>
      </c>
      <c r="K6" s="78">
        <f t="shared" si="3"/>
        <v>6.2626103923937098E-6</v>
      </c>
      <c r="L6" s="79"/>
      <c r="M6" s="80"/>
      <c r="N6" s="81">
        <f>分析係数表!H9</f>
        <v>5.2529564767522905E-4</v>
      </c>
      <c r="O6" s="82">
        <f t="shared" si="4"/>
        <v>1.2457124425236867E-2</v>
      </c>
      <c r="P6" s="76">
        <f>分析係数表!C9</f>
        <v>0.15391380826737022</v>
      </c>
      <c r="Q6" s="82">
        <f t="shared" si="5"/>
        <v>1.9173234603486816E-3</v>
      </c>
      <c r="R6" s="83">
        <v>2.2230417347964193E-3</v>
      </c>
      <c r="S6" s="84">
        <f t="shared" si="6"/>
        <v>2.2486367511827241E-3</v>
      </c>
      <c r="T6" s="85">
        <f>分析係数表!F9</f>
        <v>0.66489361702127658</v>
      </c>
      <c r="U6" s="86">
        <f t="shared" si="7"/>
        <v>1.4951042228608538E-3</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投入係数表!F7</f>
        <v>0</v>
      </c>
      <c r="E7" s="77">
        <f t="shared" si="0"/>
        <v>0</v>
      </c>
      <c r="F7" s="76">
        <f>分析係数表!C10</f>
        <v>3.7301329873500322E-3</v>
      </c>
      <c r="G7" s="77">
        <f t="shared" si="1"/>
        <v>0</v>
      </c>
      <c r="H7" s="77">
        <v>4.7514922331692066E-7</v>
      </c>
      <c r="I7" s="77">
        <f t="shared" si="2"/>
        <v>4.7514922331692066E-7</v>
      </c>
      <c r="J7" s="76">
        <f>分析係数表!G10</f>
        <v>0.17857142857142858</v>
      </c>
      <c r="K7" s="78">
        <f t="shared" si="3"/>
        <v>8.4848075592307257E-8</v>
      </c>
      <c r="L7" s="79"/>
      <c r="M7" s="80"/>
      <c r="N7" s="81">
        <f>分析係数表!H10</f>
        <v>9.7827374022421611E-4</v>
      </c>
      <c r="O7" s="82">
        <f t="shared" si="4"/>
        <v>2.3199274080887414E-2</v>
      </c>
      <c r="P7" s="76">
        <f>分析係数表!C10</f>
        <v>3.7301329873500322E-3</v>
      </c>
      <c r="Q7" s="82">
        <f t="shared" si="5"/>
        <v>8.6536377531692743E-5</v>
      </c>
      <c r="R7" s="83">
        <v>1.7018773932812788E-4</v>
      </c>
      <c r="S7" s="84">
        <f t="shared" si="6"/>
        <v>1.706628885514448E-4</v>
      </c>
      <c r="T7" s="85">
        <f>分析係数表!F10</f>
        <v>0.5178571428571429</v>
      </c>
      <c r="U7" s="86">
        <f t="shared" si="7"/>
        <v>8.837899585699821E-5</v>
      </c>
      <c r="V7" s="87">
        <f>分析係数表!D10</f>
        <v>0</v>
      </c>
      <c r="W7" s="167">
        <f t="shared" si="8"/>
        <v>0</v>
      </c>
      <c r="X7" s="76">
        <f>分析係数表!E10</f>
        <v>0</v>
      </c>
      <c r="Y7" s="166">
        <f t="shared" si="9"/>
        <v>0</v>
      </c>
    </row>
    <row r="8" spans="1:25" x14ac:dyDescent="0.2">
      <c r="A8" s="6" t="s">
        <v>222</v>
      </c>
      <c r="B8" s="5" t="s">
        <v>27</v>
      </c>
      <c r="C8" s="75">
        <f>最終需要_まとめ!C9</f>
        <v>100</v>
      </c>
      <c r="D8" s="76">
        <f>投入係数表!F8</f>
        <v>1.3736263736263737E-3</v>
      </c>
      <c r="E8" s="77">
        <f t="shared" si="0"/>
        <v>0.13736263736263737</v>
      </c>
      <c r="F8" s="76">
        <f>分析係数表!C11</f>
        <v>0.13696369636963701</v>
      </c>
      <c r="G8" s="77">
        <f t="shared" si="1"/>
        <v>1.8813694556268822E-2</v>
      </c>
      <c r="H8" s="77">
        <v>2.7451063964032563E-2</v>
      </c>
      <c r="I8" s="77">
        <f t="shared" si="2"/>
        <v>100.02745106396404</v>
      </c>
      <c r="J8" s="76">
        <f>分析係数表!G11</f>
        <v>0.3392857142857143</v>
      </c>
      <c r="K8" s="78">
        <f t="shared" si="3"/>
        <v>33.937885182416373</v>
      </c>
      <c r="L8" s="79"/>
      <c r="M8" s="80"/>
      <c r="N8" s="81">
        <f>分析係数表!H11</f>
        <v>-1.9072761791536302E-5</v>
      </c>
      <c r="O8" s="82">
        <f t="shared" si="4"/>
        <v>-4.5230103813265475E-4</v>
      </c>
      <c r="P8" s="76">
        <f>分析係数表!C11</f>
        <v>0.13696369636963701</v>
      </c>
      <c r="Q8" s="82">
        <f t="shared" si="5"/>
        <v>-6.1948822054472532E-5</v>
      </c>
      <c r="R8" s="83">
        <v>1.1399798082522671E-3</v>
      </c>
      <c r="S8" s="84">
        <f t="shared" si="6"/>
        <v>100.02859104377229</v>
      </c>
      <c r="T8" s="85">
        <f>分析係数表!F11</f>
        <v>0.56043956043956045</v>
      </c>
      <c r="U8" s="86">
        <f t="shared" si="7"/>
        <v>56.0599795959603</v>
      </c>
      <c r="V8" s="87">
        <f>分析係数表!D11</f>
        <v>6.868131868131868E-3</v>
      </c>
      <c r="W8" s="167">
        <f t="shared" si="8"/>
        <v>1</v>
      </c>
      <c r="X8" s="76">
        <f>分析係数表!E11</f>
        <v>5.4945054945054949E-3</v>
      </c>
      <c r="Y8" s="166">
        <f t="shared" si="9"/>
        <v>1</v>
      </c>
    </row>
    <row r="9" spans="1:25" x14ac:dyDescent="0.2">
      <c r="A9" s="6" t="s">
        <v>223</v>
      </c>
      <c r="B9" s="5" t="s">
        <v>191</v>
      </c>
      <c r="C9" s="90"/>
      <c r="D9" s="76">
        <f>投入係数表!F9</f>
        <v>0</v>
      </c>
      <c r="E9" s="77">
        <f t="shared" si="0"/>
        <v>0</v>
      </c>
      <c r="F9" s="76">
        <f>分析係数表!C12</f>
        <v>0.20704451619317732</v>
      </c>
      <c r="G9" s="77">
        <f t="shared" si="1"/>
        <v>0</v>
      </c>
      <c r="H9" s="77">
        <v>5.072561663590307E-4</v>
      </c>
      <c r="I9" s="77">
        <f t="shared" si="2"/>
        <v>5.072561663590307E-4</v>
      </c>
      <c r="J9" s="76">
        <f>分析係数表!G12</f>
        <v>0.14105339609201503</v>
      </c>
      <c r="K9" s="78">
        <f t="shared" si="3"/>
        <v>7.1550204953557426E-5</v>
      </c>
      <c r="L9" s="79"/>
      <c r="M9" s="80"/>
      <c r="N9" s="81">
        <f>分析係数表!H12</f>
        <v>8.4721207878004259E-2</v>
      </c>
      <c r="O9" s="82">
        <f t="shared" si="4"/>
        <v>2.0091212113852523</v>
      </c>
      <c r="P9" s="76">
        <f>分析係数表!C12</f>
        <v>0.20704451619317732</v>
      </c>
      <c r="Q9" s="82">
        <f t="shared" si="5"/>
        <v>0.41597752918470993</v>
      </c>
      <c r="R9" s="83">
        <v>0.47451461214288271</v>
      </c>
      <c r="S9" s="84">
        <f t="shared" si="6"/>
        <v>0.47502186830924176</v>
      </c>
      <c r="T9" s="85">
        <f>分析係数表!F12</f>
        <v>0.31004441526879617</v>
      </c>
      <c r="U9" s="86">
        <f t="shared" si="7"/>
        <v>0.14727787739982995</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投入係数表!F10</f>
        <v>5.4945054945054949E-3</v>
      </c>
      <c r="E10" s="77">
        <f t="shared" si="0"/>
        <v>0.5494505494505495</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0.32269794483106035</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投入係数表!F11</f>
        <v>1.3736263736263737E-3</v>
      </c>
      <c r="E11" s="77">
        <f t="shared" si="0"/>
        <v>0.13736263736263737</v>
      </c>
      <c r="F11" s="76">
        <f>分析係数表!C14</f>
        <v>3.4828780992665287E-2</v>
      </c>
      <c r="G11" s="77">
        <f t="shared" si="1"/>
        <v>4.784173213278199E-3</v>
      </c>
      <c r="H11" s="77">
        <v>9.0802768366680438E-3</v>
      </c>
      <c r="I11" s="77">
        <f t="shared" si="2"/>
        <v>9.0802768366680438E-3</v>
      </c>
      <c r="J11" s="76">
        <f>分析係数表!G14</f>
        <v>0.17656215254614188</v>
      </c>
      <c r="K11" s="78">
        <f t="shared" si="3"/>
        <v>1.6032332239969819E-3</v>
      </c>
      <c r="L11" s="79"/>
      <c r="M11" s="80"/>
      <c r="N11" s="81">
        <f>分析係数表!H14</f>
        <v>1.0569488826143035E-3</v>
      </c>
      <c r="O11" s="82">
        <f t="shared" si="4"/>
        <v>2.5065015863184621E-2</v>
      </c>
      <c r="P11" s="76">
        <f>分析係数表!C14</f>
        <v>3.4828780992665287E-2</v>
      </c>
      <c r="Q11" s="82">
        <f t="shared" si="5"/>
        <v>8.7298394807653842E-4</v>
      </c>
      <c r="R11" s="83">
        <v>3.681884629724806E-3</v>
      </c>
      <c r="S11" s="84">
        <f t="shared" si="6"/>
        <v>1.2762161466392849E-2</v>
      </c>
      <c r="T11" s="85">
        <f>分析係数表!F14</f>
        <v>0.31487658438959304</v>
      </c>
      <c r="U11" s="86">
        <f t="shared" si="7"/>
        <v>4.0185058119662602E-3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投入係数表!F12</f>
        <v>1.9230769230769232E-2</v>
      </c>
      <c r="E12" s="77">
        <f t="shared" si="0"/>
        <v>1.9230769230769231</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0.1835965297286801</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投入係数表!F13</f>
        <v>2.8846153846153848E-2</v>
      </c>
      <c r="E13" s="77">
        <f t="shared" si="0"/>
        <v>2.8846153846153846</v>
      </c>
      <c r="F13" s="76">
        <f>分析係数表!C16</f>
        <v>1.5929944110702698E-2</v>
      </c>
      <c r="G13" s="77">
        <f t="shared" si="1"/>
        <v>4.5951761857796244E-2</v>
      </c>
      <c r="H13" s="77">
        <v>4.7639849651240539E-2</v>
      </c>
      <c r="I13" s="77">
        <f t="shared" si="2"/>
        <v>4.7639849651240539E-2</v>
      </c>
      <c r="J13" s="76">
        <f>分析係数表!G16</f>
        <v>3.3304867634500426E-2</v>
      </c>
      <c r="K13" s="78">
        <f t="shared" si="3"/>
        <v>1.5866388867620674E-3</v>
      </c>
      <c r="L13" s="79"/>
      <c r="M13" s="80"/>
      <c r="N13" s="81">
        <f>分析係数表!H16</f>
        <v>1.5715955716225912E-2</v>
      </c>
      <c r="O13" s="82">
        <f t="shared" si="4"/>
        <v>0.37269605542130746</v>
      </c>
      <c r="P13" s="76">
        <f>分析係数表!C16</f>
        <v>1.5929944110702698E-2</v>
      </c>
      <c r="Q13" s="82">
        <f t="shared" si="5"/>
        <v>5.9370273331407833E-3</v>
      </c>
      <c r="R13" s="83">
        <v>6.8869158943950263E-3</v>
      </c>
      <c r="S13" s="84">
        <f t="shared" si="6"/>
        <v>5.4526765545635562E-2</v>
      </c>
      <c r="T13" s="85">
        <f>分析係数表!F16</f>
        <v>0.28693424423569597</v>
      </c>
      <c r="U13" s="86">
        <f t="shared" si="7"/>
        <v>1.5645596262453928E-2</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投入係数表!F14</f>
        <v>5.4945054945054949E-3</v>
      </c>
      <c r="E14" s="77">
        <f t="shared" si="0"/>
        <v>0.5494505494505495</v>
      </c>
      <c r="F14" s="76">
        <f>分析係数表!C17</f>
        <v>3.0755163958272713E-2</v>
      </c>
      <c r="G14" s="77">
        <f t="shared" si="1"/>
        <v>1.6898441735314677E-2</v>
      </c>
      <c r="H14" s="77">
        <v>2.0580148210076057E-2</v>
      </c>
      <c r="I14" s="77">
        <f t="shared" si="2"/>
        <v>2.0580148210076057E-2</v>
      </c>
      <c r="J14" s="76">
        <f>分析係数表!G17</f>
        <v>0.21735668789808918</v>
      </c>
      <c r="K14" s="78">
        <f t="shared" si="3"/>
        <v>4.4732328513939204E-3</v>
      </c>
      <c r="L14" s="79"/>
      <c r="M14" s="80"/>
      <c r="N14" s="81">
        <f>分析係数表!H17</f>
        <v>2.8450203005708319E-3</v>
      </c>
      <c r="O14" s="82">
        <f t="shared" si="4"/>
        <v>6.7468238188121005E-2</v>
      </c>
      <c r="P14" s="76">
        <f>分析係数表!C17</f>
        <v>3.0755163958272713E-2</v>
      </c>
      <c r="Q14" s="82">
        <f t="shared" si="5"/>
        <v>2.074996727451458E-3</v>
      </c>
      <c r="R14" s="83">
        <v>4.4312880874990733E-3</v>
      </c>
      <c r="S14" s="84">
        <f t="shared" si="6"/>
        <v>2.5011436297575129E-2</v>
      </c>
      <c r="T14" s="85">
        <f>分析係数表!F17</f>
        <v>0.33877388535031849</v>
      </c>
      <c r="U14" s="86">
        <f t="shared" si="7"/>
        <v>8.4732214527215109E-3</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投入係数表!F15</f>
        <v>0</v>
      </c>
      <c r="E15" s="77">
        <f t="shared" si="0"/>
        <v>0</v>
      </c>
      <c r="F15" s="76">
        <f>分析係数表!C18</f>
        <v>0.10308017346825304</v>
      </c>
      <c r="G15" s="77">
        <f t="shared" si="1"/>
        <v>0</v>
      </c>
      <c r="H15" s="77">
        <v>3.8116732093446972E-3</v>
      </c>
      <c r="I15" s="77">
        <f t="shared" si="2"/>
        <v>3.8116732093446972E-3</v>
      </c>
      <c r="J15" s="76">
        <f>分析係数表!G18</f>
        <v>0.21565836298932384</v>
      </c>
      <c r="K15" s="78">
        <f t="shared" si="3"/>
        <v>8.220192045775397E-4</v>
      </c>
      <c r="L15" s="79"/>
      <c r="M15" s="80"/>
      <c r="N15" s="81">
        <f>分析係数表!H18</f>
        <v>4.148325689659146E-4</v>
      </c>
      <c r="O15" s="82">
        <f t="shared" si="4"/>
        <v>9.8375475793852415E-3</v>
      </c>
      <c r="P15" s="76">
        <f>分析係数表!C18</f>
        <v>0.10308017346825304</v>
      </c>
      <c r="Q15" s="82">
        <f t="shared" si="5"/>
        <v>1.0140561109852236E-3</v>
      </c>
      <c r="R15" s="83">
        <v>2.5327213034786835E-3</v>
      </c>
      <c r="S15" s="84">
        <f t="shared" si="6"/>
        <v>6.3443945128233807E-3</v>
      </c>
      <c r="T15" s="85">
        <f>分析係数表!F18</f>
        <v>0.45978647686832741</v>
      </c>
      <c r="U15" s="86">
        <f t="shared" si="7"/>
        <v>2.9170668009138108E-3</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投入係数表!F16</f>
        <v>4.120879120879121E-3</v>
      </c>
      <c r="E16" s="77">
        <f t="shared" si="0"/>
        <v>0.41208791208791212</v>
      </c>
      <c r="F16" s="76">
        <f>分析係数表!C19</f>
        <v>0.24776062511911567</v>
      </c>
      <c r="G16" s="77">
        <f t="shared" si="1"/>
        <v>0.10209915870293229</v>
      </c>
      <c r="H16" s="77">
        <v>0.12677306351095358</v>
      </c>
      <c r="I16" s="77">
        <f t="shared" si="2"/>
        <v>0.12677306351095358</v>
      </c>
      <c r="J16" s="76">
        <f>分析係数表!G19</f>
        <v>5.7676438653637349E-2</v>
      </c>
      <c r="K16" s="78">
        <f t="shared" si="3"/>
        <v>7.3118188205231853E-3</v>
      </c>
      <c r="L16" s="79"/>
      <c r="M16" s="80"/>
      <c r="N16" s="81">
        <f>分析係数表!H19</f>
        <v>-1.0648958666941103E-4</v>
      </c>
      <c r="O16" s="82">
        <f t="shared" si="4"/>
        <v>-2.5253474629073226E-3</v>
      </c>
      <c r="P16" s="76">
        <f>分析係数表!C19</f>
        <v>0.24776062511911567</v>
      </c>
      <c r="Q16" s="82">
        <f t="shared" si="5"/>
        <v>-6.2568166605289101E-4</v>
      </c>
      <c r="R16" s="83">
        <v>2.1415778780754118E-3</v>
      </c>
      <c r="S16" s="84">
        <f t="shared" si="6"/>
        <v>0.128914641389029</v>
      </c>
      <c r="T16" s="85">
        <f>分析係数表!F19</f>
        <v>0.24017372421281216</v>
      </c>
      <c r="U16" s="86">
        <f t="shared" si="7"/>
        <v>3.0961909527962232E-2</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投入係数表!F17</f>
        <v>1.3736263736263737E-3</v>
      </c>
      <c r="E17" s="77">
        <f t="shared" si="0"/>
        <v>0.13736263736263737</v>
      </c>
      <c r="F17" s="76">
        <f>分析係数表!C20</f>
        <v>4.2097488921713389E-2</v>
      </c>
      <c r="G17" s="77">
        <f t="shared" si="1"/>
        <v>5.7826221046309604E-3</v>
      </c>
      <c r="H17" s="77">
        <v>6.5371475963097317E-3</v>
      </c>
      <c r="I17" s="77">
        <f t="shared" si="2"/>
        <v>6.5371475963097317E-3</v>
      </c>
      <c r="J17" s="76">
        <f>分析係数表!G20</f>
        <v>0.10005104645227157</v>
      </c>
      <c r="K17" s="78">
        <f t="shared" si="3"/>
        <v>6.5404845782374046E-4</v>
      </c>
      <c r="L17" s="79"/>
      <c r="M17" s="80"/>
      <c r="N17" s="81">
        <f>分析係数表!H20</f>
        <v>5.1814336200340294E-4</v>
      </c>
      <c r="O17" s="82">
        <f t="shared" si="4"/>
        <v>1.2287511535937122E-2</v>
      </c>
      <c r="P17" s="76">
        <f>分析係数表!C20</f>
        <v>4.2097488921713389E-2</v>
      </c>
      <c r="Q17" s="82">
        <f t="shared" si="5"/>
        <v>5.1727338075953843E-4</v>
      </c>
      <c r="R17" s="83">
        <v>1.2059595066196021E-3</v>
      </c>
      <c r="S17" s="84">
        <f t="shared" si="6"/>
        <v>7.7431071029293343E-3</v>
      </c>
      <c r="T17" s="85">
        <f>分析係数表!F20</f>
        <v>0.22307299642674835</v>
      </c>
      <c r="U17" s="86">
        <f t="shared" si="7"/>
        <v>1.7272781031036852E-3</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投入係数表!F18</f>
        <v>2.60989010989011E-2</v>
      </c>
      <c r="E18" s="77">
        <f t="shared" si="0"/>
        <v>2.6098901098901099</v>
      </c>
      <c r="F18" s="76">
        <f>分析係数表!C21</f>
        <v>2.2200270354580387E-2</v>
      </c>
      <c r="G18" s="77">
        <f t="shared" si="1"/>
        <v>5.7940266035305957E-2</v>
      </c>
      <c r="H18" s="77">
        <v>5.9541802331323085E-2</v>
      </c>
      <c r="I18" s="77">
        <f t="shared" si="2"/>
        <v>5.9541802331323085E-2</v>
      </c>
      <c r="J18" s="76">
        <f>分析係数表!G21</f>
        <v>0.28466453674121406</v>
      </c>
      <c r="K18" s="78">
        <f t="shared" si="3"/>
        <v>1.6949439577383024E-2</v>
      </c>
      <c r="L18" s="79"/>
      <c r="M18" s="80"/>
      <c r="N18" s="81">
        <f>分析係数表!H21</f>
        <v>8.5827428061913363E-4</v>
      </c>
      <c r="O18" s="82">
        <f t="shared" si="4"/>
        <v>2.0353546715969464E-2</v>
      </c>
      <c r="P18" s="76">
        <f>分析係数表!C21</f>
        <v>2.2200270354580387E-2</v>
      </c>
      <c r="Q18" s="82">
        <f t="shared" si="5"/>
        <v>4.5185423976910389E-4</v>
      </c>
      <c r="R18" s="83">
        <v>1.2587930638729952E-3</v>
      </c>
      <c r="S18" s="84">
        <f t="shared" si="6"/>
        <v>6.0800595395196083E-2</v>
      </c>
      <c r="T18" s="85">
        <f>分析係数表!F21</f>
        <v>0.42523961661341853</v>
      </c>
      <c r="U18" s="86">
        <f t="shared" si="7"/>
        <v>2.5854821875720763E-2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投入係数表!F19</f>
        <v>4.120879120879121E-3</v>
      </c>
      <c r="E19" s="77">
        <f t="shared" si="0"/>
        <v>0.41208791208791212</v>
      </c>
      <c r="F19" s="76">
        <f>分析係数表!C22</f>
        <v>3.5555555555555562E-2</v>
      </c>
      <c r="G19" s="77">
        <f t="shared" si="1"/>
        <v>1.4652014652014655E-2</v>
      </c>
      <c r="H19" s="77">
        <v>1.6600460593694081E-2</v>
      </c>
      <c r="I19" s="77">
        <f t="shared" si="2"/>
        <v>1.6600460593694081E-2</v>
      </c>
      <c r="J19" s="76">
        <f>分析係数表!G22</f>
        <v>0.1945879458794588</v>
      </c>
      <c r="K19" s="78">
        <f t="shared" si="3"/>
        <v>3.2302495275798324E-3</v>
      </c>
      <c r="L19" s="79"/>
      <c r="M19" s="80"/>
      <c r="N19" s="81">
        <f>分析係数表!H22</f>
        <v>4.0529618807014647E-5</v>
      </c>
      <c r="O19" s="82">
        <f t="shared" si="4"/>
        <v>9.6113970603189144E-4</v>
      </c>
      <c r="P19" s="76">
        <f>分析係数表!C22</f>
        <v>3.5555555555555562E-2</v>
      </c>
      <c r="Q19" s="82">
        <f t="shared" si="5"/>
        <v>3.4173856214467259E-5</v>
      </c>
      <c r="R19" s="83">
        <v>5.5691738813557661E-4</v>
      </c>
      <c r="S19" s="84">
        <f t="shared" si="6"/>
        <v>1.7157377981829657E-2</v>
      </c>
      <c r="T19" s="85">
        <f>分析係数表!F22</f>
        <v>0.41303813038130383</v>
      </c>
      <c r="U19" s="86">
        <f t="shared" si="7"/>
        <v>7.0866513238602696E-3</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投入係数表!F20</f>
        <v>4.120879120879121E-3</v>
      </c>
      <c r="E20" s="77">
        <f t="shared" si="0"/>
        <v>0.41208791208791212</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5.6537629766581846E-4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投入係数表!F21</f>
        <v>0</v>
      </c>
      <c r="E21" s="77">
        <f t="shared" si="0"/>
        <v>0</v>
      </c>
      <c r="F21" s="76">
        <f>分析係数表!C24</f>
        <v>0.31901223099551013</v>
      </c>
      <c r="G21" s="77">
        <f t="shared" si="1"/>
        <v>0</v>
      </c>
      <c r="H21" s="77">
        <v>9.1465771869855949E-3</v>
      </c>
      <c r="I21" s="77">
        <f t="shared" si="2"/>
        <v>9.1465771869855949E-3</v>
      </c>
      <c r="J21" s="76">
        <f>分析係数表!G24</f>
        <v>0.20822960902035437</v>
      </c>
      <c r="K21" s="78">
        <f t="shared" si="3"/>
        <v>1.904588191520503E-3</v>
      </c>
      <c r="L21" s="79"/>
      <c r="M21" s="80"/>
      <c r="N21" s="81">
        <f>分析係数表!H24</f>
        <v>2.9960129980871608E-4</v>
      </c>
      <c r="O21" s="82">
        <f t="shared" si="4"/>
        <v>7.1048954740004517E-3</v>
      </c>
      <c r="P21" s="76">
        <f>分析係数表!C24</f>
        <v>0.31901223099551013</v>
      </c>
      <c r="Q21" s="82">
        <f t="shared" si="5"/>
        <v>2.2665485561507866E-3</v>
      </c>
      <c r="R21" s="83">
        <v>9.6201319360746385E-3</v>
      </c>
      <c r="S21" s="84">
        <f t="shared" si="6"/>
        <v>1.8766709123060235E-2</v>
      </c>
      <c r="T21" s="85">
        <f>分析係数表!F24</f>
        <v>0.39288329184360815</v>
      </c>
      <c r="U21" s="86">
        <f t="shared" si="7"/>
        <v>7.373126457339378E-3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投入係数表!F22</f>
        <v>0</v>
      </c>
      <c r="E22" s="77">
        <f t="shared" si="0"/>
        <v>0</v>
      </c>
      <c r="F22" s="76">
        <f>分析係数表!C25</f>
        <v>9.6759875721260657E-3</v>
      </c>
      <c r="G22" s="77">
        <f t="shared" si="1"/>
        <v>0</v>
      </c>
      <c r="H22" s="77">
        <v>6.9651089148105999E-4</v>
      </c>
      <c r="I22" s="77">
        <f t="shared" si="2"/>
        <v>6.9651089148105999E-4</v>
      </c>
      <c r="J22" s="76">
        <f>分析係数表!G25</f>
        <v>0.19730305180979418</v>
      </c>
      <c r="K22" s="78">
        <f t="shared" si="3"/>
        <v>1.3742372450797351E-4</v>
      </c>
      <c r="L22" s="79"/>
      <c r="M22" s="80"/>
      <c r="N22" s="81">
        <f>分析係数表!H25</f>
        <v>4.8079253682831098E-4</v>
      </c>
      <c r="O22" s="82">
        <f t="shared" si="4"/>
        <v>1.1401755336260672E-2</v>
      </c>
      <c r="P22" s="76">
        <f>分析係数表!C25</f>
        <v>9.6759875721260657E-3</v>
      </c>
      <c r="Q22" s="82">
        <f t="shared" si="5"/>
        <v>1.1032324293408032E-4</v>
      </c>
      <c r="R22" s="83">
        <v>8.1306212786614825E-4</v>
      </c>
      <c r="S22" s="84">
        <f t="shared" si="6"/>
        <v>1.5095730193472082E-3</v>
      </c>
      <c r="T22" s="85">
        <f>分析係数表!F25</f>
        <v>0.35095812633073104</v>
      </c>
      <c r="U22" s="86">
        <f t="shared" si="7"/>
        <v>5.2979691842952061E-4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投入係数表!F23</f>
        <v>0</v>
      </c>
      <c r="E23" s="77">
        <f t="shared" si="0"/>
        <v>0</v>
      </c>
      <c r="F23" s="76">
        <f>分析係数表!C26</f>
        <v>0.20974434975917011</v>
      </c>
      <c r="G23" s="77">
        <f t="shared" si="1"/>
        <v>0</v>
      </c>
      <c r="H23" s="77">
        <v>9.2355708152416539E-3</v>
      </c>
      <c r="I23" s="77">
        <f t="shared" si="2"/>
        <v>9.2355708152416539E-3</v>
      </c>
      <c r="J23" s="76">
        <f>分析係数表!G26</f>
        <v>0.19643642762868455</v>
      </c>
      <c r="K23" s="78">
        <f t="shared" si="3"/>
        <v>1.8142025380578084E-3</v>
      </c>
      <c r="L23" s="79"/>
      <c r="M23" s="80"/>
      <c r="N23" s="81">
        <f>分析係数表!H26</f>
        <v>9.4871095944733495E-3</v>
      </c>
      <c r="O23" s="82">
        <f t="shared" si="4"/>
        <v>0.22498207471781803</v>
      </c>
      <c r="P23" s="76">
        <f>分析係数表!C26</f>
        <v>0.20974434975917011</v>
      </c>
      <c r="Q23" s="82">
        <f t="shared" si="5"/>
        <v>4.7188718969157765E-2</v>
      </c>
      <c r="R23" s="83">
        <v>5.1704398289242795E-2</v>
      </c>
      <c r="S23" s="84">
        <f t="shared" si="6"/>
        <v>6.0939969104484445E-2</v>
      </c>
      <c r="T23" s="85">
        <f>分析係数表!F26</f>
        <v>0.33536547042926279</v>
      </c>
      <c r="U23" s="86">
        <f t="shared" si="7"/>
        <v>2.0437161406670165E-2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投入係数表!F24</f>
        <v>0</v>
      </c>
      <c r="E24" s="77">
        <f t="shared" si="0"/>
        <v>0</v>
      </c>
      <c r="F24" s="76">
        <f>分析係数表!C27</f>
        <v>0.55184986183604545</v>
      </c>
      <c r="G24" s="77">
        <f t="shared" si="1"/>
        <v>0</v>
      </c>
      <c r="H24" s="77">
        <v>3.6449040139389949E-3</v>
      </c>
      <c r="I24" s="77">
        <f t="shared" si="2"/>
        <v>3.6449040139389949E-3</v>
      </c>
      <c r="J24" s="76">
        <f>分析係数表!G27</f>
        <v>0.17101045662340392</v>
      </c>
      <c r="K24" s="78">
        <f t="shared" si="3"/>
        <v>6.2331669977218535E-4</v>
      </c>
      <c r="L24" s="79"/>
      <c r="M24" s="80"/>
      <c r="N24" s="81">
        <f>分析係数表!H27</f>
        <v>1.0662468539876775E-2</v>
      </c>
      <c r="O24" s="82">
        <f t="shared" si="4"/>
        <v>0.25285512619274286</v>
      </c>
      <c r="P24" s="76">
        <f>分析係数表!C27</f>
        <v>0.55184986183604545</v>
      </c>
      <c r="Q24" s="82">
        <f t="shared" si="5"/>
        <v>0.13953806645400099</v>
      </c>
      <c r="R24" s="83">
        <v>0.14342945368780421</v>
      </c>
      <c r="S24" s="84">
        <f t="shared" si="6"/>
        <v>0.14707435770174321</v>
      </c>
      <c r="T24" s="85">
        <f>分析係数表!F27</f>
        <v>0.32260522305711731</v>
      </c>
      <c r="U24" s="86">
        <f t="shared" si="7"/>
        <v>4.7446955972353128E-2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投入係数表!F25</f>
        <v>0</v>
      </c>
      <c r="E25" s="77">
        <f t="shared" si="0"/>
        <v>0</v>
      </c>
      <c r="F25" s="76">
        <f>分析係数表!C28</f>
        <v>0.10247957574888922</v>
      </c>
      <c r="G25" s="77">
        <f t="shared" si="1"/>
        <v>0</v>
      </c>
      <c r="H25" s="77">
        <v>1.9709806023013057E-2</v>
      </c>
      <c r="I25" s="77">
        <f t="shared" si="2"/>
        <v>1.9709806023013057E-2</v>
      </c>
      <c r="J25" s="76">
        <f>分析係数表!G28</f>
        <v>0.12481362671124566</v>
      </c>
      <c r="K25" s="78">
        <f t="shared" si="3"/>
        <v>2.4600523715074128E-3</v>
      </c>
      <c r="L25" s="79"/>
      <c r="M25" s="80"/>
      <c r="N25" s="81">
        <f>分析係数表!H28</f>
        <v>1.8186673066637845E-2</v>
      </c>
      <c r="O25" s="82">
        <f t="shared" si="4"/>
        <v>0.43128788573607513</v>
      </c>
      <c r="P25" s="76">
        <f>分析係数表!C28</f>
        <v>0.10247957574888922</v>
      </c>
      <c r="Q25" s="82">
        <f t="shared" si="5"/>
        <v>4.4198199555868387E-2</v>
      </c>
      <c r="R25" s="83">
        <v>5.161017744462381E-2</v>
      </c>
      <c r="S25" s="84">
        <f t="shared" si="6"/>
        <v>7.1319983467636863E-2</v>
      </c>
      <c r="T25" s="85">
        <f>分析係数表!F28</f>
        <v>0.21379840057832197</v>
      </c>
      <c r="U25" s="86">
        <f t="shared" si="7"/>
        <v>1.5248098394653126E-2</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投入係数表!F26</f>
        <v>2.7472527472527475E-3</v>
      </c>
      <c r="E26" s="77">
        <f t="shared" si="0"/>
        <v>0.27472527472527475</v>
      </c>
      <c r="F26" s="76">
        <f>分析係数表!C29</f>
        <v>7.3115977067071958E-2</v>
      </c>
      <c r="G26" s="77">
        <f t="shared" si="1"/>
        <v>2.0086806886558232E-2</v>
      </c>
      <c r="H26" s="77">
        <v>2.8400267786459786E-2</v>
      </c>
      <c r="I26" s="77">
        <f t="shared" si="2"/>
        <v>2.8400267786459786E-2</v>
      </c>
      <c r="J26" s="76">
        <f>分析係数表!G29</f>
        <v>0.26098100897122217</v>
      </c>
      <c r="K26" s="78">
        <f t="shared" si="3"/>
        <v>7.4119305419631737E-3</v>
      </c>
      <c r="L26" s="79"/>
      <c r="M26" s="80"/>
      <c r="N26" s="81">
        <f>分析係数表!H29</f>
        <v>9.6190295301981418E-3</v>
      </c>
      <c r="O26" s="82">
        <f t="shared" si="4"/>
        <v>0.22811049023156887</v>
      </c>
      <c r="P26" s="76">
        <f>分析係数表!C29</f>
        <v>7.3115977067071958E-2</v>
      </c>
      <c r="Q26" s="82">
        <f t="shared" si="5"/>
        <v>1.6678521372529932E-2</v>
      </c>
      <c r="R26" s="83">
        <v>2.318569136170719E-2</v>
      </c>
      <c r="S26" s="84">
        <f t="shared" si="6"/>
        <v>5.1585959148166979E-2</v>
      </c>
      <c r="T26" s="85">
        <f>分析係数表!F29</f>
        <v>0.46988232552720494</v>
      </c>
      <c r="U26" s="86">
        <f t="shared" si="7"/>
        <v>2.4239330449092093E-2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投入係数表!F27</f>
        <v>4.120879120879121E-3</v>
      </c>
      <c r="E27" s="77">
        <f t="shared" si="0"/>
        <v>0.41208791208791212</v>
      </c>
      <c r="F27" s="76">
        <f>分析係数表!C30</f>
        <v>1</v>
      </c>
      <c r="G27" s="77">
        <f t="shared" si="1"/>
        <v>0.41208791208791212</v>
      </c>
      <c r="H27" s="77">
        <v>0.46977476469950852</v>
      </c>
      <c r="I27" s="77">
        <f t="shared" si="2"/>
        <v>0.46977476469950852</v>
      </c>
      <c r="J27" s="76">
        <f>分析係数表!G30</f>
        <v>0.34448146018035225</v>
      </c>
      <c r="K27" s="78">
        <f t="shared" si="3"/>
        <v>0.16182869689956808</v>
      </c>
      <c r="L27" s="79"/>
      <c r="M27" s="80"/>
      <c r="N27" s="81">
        <f>分析係数表!H30</f>
        <v>0</v>
      </c>
      <c r="O27" s="82">
        <f t="shared" si="4"/>
        <v>0</v>
      </c>
      <c r="P27" s="76">
        <f>分析係数表!C30</f>
        <v>1</v>
      </c>
      <c r="Q27" s="82">
        <f t="shared" si="5"/>
        <v>0</v>
      </c>
      <c r="R27" s="83">
        <v>8.8057618670388152E-2</v>
      </c>
      <c r="S27" s="84">
        <f t="shared" si="6"/>
        <v>0.55783238336989671</v>
      </c>
      <c r="T27" s="85">
        <f>分析係数表!F30</f>
        <v>0.44085379748895859</v>
      </c>
      <c r="U27" s="86">
        <f t="shared" si="7"/>
        <v>0.24592252457093555</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投入係数表!F28</f>
        <v>4.807692307692308E-2</v>
      </c>
      <c r="E28" s="77">
        <f t="shared" si="0"/>
        <v>4.8076923076923084</v>
      </c>
      <c r="F28" s="76">
        <f>分析係数表!C31</f>
        <v>1.6119481544838443E-2</v>
      </c>
      <c r="G28" s="77">
        <f t="shared" si="1"/>
        <v>7.7497507427107912E-2</v>
      </c>
      <c r="H28" s="77">
        <v>8.0581241108300394E-2</v>
      </c>
      <c r="I28" s="77">
        <f t="shared" si="2"/>
        <v>8.0581241108300394E-2</v>
      </c>
      <c r="J28" s="76">
        <f>分析係数表!G31</f>
        <v>7.1065989847715741E-2</v>
      </c>
      <c r="K28" s="78">
        <f t="shared" si="3"/>
        <v>5.72658566251881E-3</v>
      </c>
      <c r="L28" s="79"/>
      <c r="M28" s="80"/>
      <c r="N28" s="81">
        <f>分析係数表!H31</f>
        <v>2.0936329558250998E-2</v>
      </c>
      <c r="O28" s="82">
        <f t="shared" si="4"/>
        <v>0.49649461873353296</v>
      </c>
      <c r="P28" s="76">
        <f>分析係数表!C31</f>
        <v>1.6119481544838443E-2</v>
      </c>
      <c r="Q28" s="82">
        <f t="shared" si="5"/>
        <v>8.0032358437867844E-3</v>
      </c>
      <c r="R28" s="83">
        <v>1.137182764516507E-2</v>
      </c>
      <c r="S28" s="84">
        <f t="shared" si="6"/>
        <v>9.1953068753465469E-2</v>
      </c>
      <c r="T28" s="85">
        <f>分析係数表!F31</f>
        <v>0.34619289340101522</v>
      </c>
      <c r="U28" s="86">
        <f t="shared" si="7"/>
        <v>3.1833498928864695E-2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投入係数表!F29</f>
        <v>4.120879120879121E-3</v>
      </c>
      <c r="E29" s="77">
        <f t="shared" si="0"/>
        <v>0.41208791208791212</v>
      </c>
      <c r="F29" s="76">
        <f>分析係数表!C32</f>
        <v>1</v>
      </c>
      <c r="G29" s="77">
        <f t="shared" si="1"/>
        <v>0.41208791208791212</v>
      </c>
      <c r="H29" s="77">
        <v>0.47912329235026085</v>
      </c>
      <c r="I29" s="77">
        <f t="shared" si="2"/>
        <v>0.47912329235026085</v>
      </c>
      <c r="J29" s="76">
        <f>分析係数表!G32</f>
        <v>0.14031413612565444</v>
      </c>
      <c r="K29" s="78">
        <f t="shared" si="3"/>
        <v>6.7227770863806227E-2</v>
      </c>
      <c r="L29" s="79"/>
      <c r="M29" s="80"/>
      <c r="N29" s="81">
        <f>分析係数表!H32</f>
        <v>7.8667195406007442E-3</v>
      </c>
      <c r="O29" s="82">
        <f t="shared" si="4"/>
        <v>0.18655533235313121</v>
      </c>
      <c r="P29" s="76">
        <f>分析係数表!C32</f>
        <v>1</v>
      </c>
      <c r="Q29" s="82">
        <f t="shared" si="5"/>
        <v>0.18655533235313121</v>
      </c>
      <c r="R29" s="83">
        <v>0.24832217630646525</v>
      </c>
      <c r="S29" s="84">
        <f t="shared" si="6"/>
        <v>0.7274454686567261</v>
      </c>
      <c r="T29" s="85">
        <f>分析係数表!F32</f>
        <v>0.48305318269495728</v>
      </c>
      <c r="U29" s="86">
        <f t="shared" si="7"/>
        <v>0.35139484887165634</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投入係数表!F30</f>
        <v>4.120879120879121E-3</v>
      </c>
      <c r="E30" s="77">
        <f t="shared" si="0"/>
        <v>0.41208791208791212</v>
      </c>
      <c r="F30" s="76">
        <f>分析係数表!C33</f>
        <v>0.76063364256957811</v>
      </c>
      <c r="G30" s="77">
        <f t="shared" si="1"/>
        <v>0.3134479296303207</v>
      </c>
      <c r="H30" s="77">
        <v>0.34151523421771407</v>
      </c>
      <c r="I30" s="77">
        <f t="shared" si="2"/>
        <v>0.34151523421771407</v>
      </c>
      <c r="J30" s="76">
        <f>分析係数表!G33</f>
        <v>0.50769407441433168</v>
      </c>
      <c r="K30" s="78">
        <f t="shared" si="3"/>
        <v>0.17338526073455604</v>
      </c>
      <c r="L30" s="79"/>
      <c r="M30" s="80"/>
      <c r="N30" s="81">
        <f>分析係数表!H33</f>
        <v>8.9800920101816757E-4</v>
      </c>
      <c r="O30" s="82">
        <f t="shared" si="4"/>
        <v>2.1295840545412493E-2</v>
      </c>
      <c r="P30" s="76">
        <f>分析係数表!C33</f>
        <v>0.76063364256957811</v>
      </c>
      <c r="Q30" s="82">
        <f t="shared" si="5"/>
        <v>1.6198332765638014E-2</v>
      </c>
      <c r="R30" s="83">
        <v>5.3054335886536672E-2</v>
      </c>
      <c r="S30" s="84">
        <f t="shared" si="6"/>
        <v>0.39456957010425076</v>
      </c>
      <c r="T30" s="85">
        <f>分析係数表!F33</f>
        <v>0.64710610932475887</v>
      </c>
      <c r="U30" s="86">
        <f t="shared" si="7"/>
        <v>0.25532837936810437</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投入係数表!F31</f>
        <v>2.60989010989011E-2</v>
      </c>
      <c r="E31" s="77">
        <f t="shared" si="0"/>
        <v>2.6098901098901099</v>
      </c>
      <c r="F31" s="76">
        <f>分析係数表!C34</f>
        <v>0.60932856586849216</v>
      </c>
      <c r="G31" s="77">
        <f t="shared" si="1"/>
        <v>1.590280597733702</v>
      </c>
      <c r="H31" s="77">
        <v>1.7749541974825558</v>
      </c>
      <c r="I31" s="77">
        <f t="shared" si="2"/>
        <v>1.7749541974825558</v>
      </c>
      <c r="J31" s="76">
        <f>分析係数表!G34</f>
        <v>0.42480111354608457</v>
      </c>
      <c r="K31" s="78">
        <f t="shared" si="3"/>
        <v>0.75400251958388664</v>
      </c>
      <c r="L31" s="79"/>
      <c r="M31" s="80"/>
      <c r="N31" s="81">
        <f>分析係数表!H34</f>
        <v>0.14716781407871807</v>
      </c>
      <c r="O31" s="82">
        <f t="shared" si="4"/>
        <v>3.4900113478613308</v>
      </c>
      <c r="P31" s="76">
        <f>分析係数表!C34</f>
        <v>0.60932856586849216</v>
      </c>
      <c r="Q31" s="82">
        <f t="shared" si="5"/>
        <v>2.1265636094571079</v>
      </c>
      <c r="R31" s="83">
        <v>2.3239569207077198</v>
      </c>
      <c r="S31" s="84">
        <f t="shared" si="6"/>
        <v>4.0989111181902755</v>
      </c>
      <c r="T31" s="85">
        <f>分析係数表!F34</f>
        <v>0.70056004390220861</v>
      </c>
      <c r="U31" s="86">
        <f t="shared" si="7"/>
        <v>2.8715333529106304</v>
      </c>
      <c r="V31" s="87">
        <f>分析係数表!D34</f>
        <v>0.12153061706589328</v>
      </c>
      <c r="W31" s="167">
        <f t="shared" si="8"/>
        <v>0</v>
      </c>
      <c r="X31" s="76">
        <f>分析係数表!E34</f>
        <v>9.2329106655473059E-2</v>
      </c>
      <c r="Y31" s="166">
        <f t="shared" si="9"/>
        <v>0</v>
      </c>
    </row>
    <row r="32" spans="1:25" x14ac:dyDescent="0.2">
      <c r="A32" s="6" t="s">
        <v>20</v>
      </c>
      <c r="B32" s="5" t="s">
        <v>37</v>
      </c>
      <c r="C32" s="90"/>
      <c r="D32" s="76">
        <f>投入係数表!F32</f>
        <v>5.21978021978022E-2</v>
      </c>
      <c r="E32" s="77">
        <f t="shared" si="0"/>
        <v>5.2197802197802199</v>
      </c>
      <c r="F32" s="76">
        <f>分析係数表!C35</f>
        <v>0.431182157394844</v>
      </c>
      <c r="G32" s="77">
        <f t="shared" si="1"/>
        <v>2.2506760962917682</v>
      </c>
      <c r="H32" s="77">
        <v>2.3913708096540591</v>
      </c>
      <c r="I32" s="77">
        <f t="shared" si="2"/>
        <v>2.3913708096540591</v>
      </c>
      <c r="J32" s="76">
        <f>分析係数表!G35</f>
        <v>0.31375152118597188</v>
      </c>
      <c r="K32" s="78">
        <f t="shared" si="3"/>
        <v>0.75029622924869022</v>
      </c>
      <c r="L32" s="79"/>
      <c r="M32" s="80"/>
      <c r="N32" s="81">
        <f>分析係数表!H35</f>
        <v>5.4452734914836147E-2</v>
      </c>
      <c r="O32" s="82">
        <f t="shared" si="4"/>
        <v>1.2913194638687293</v>
      </c>
      <c r="P32" s="76">
        <f>分析係数表!C35</f>
        <v>0.431182157394844</v>
      </c>
      <c r="Q32" s="82">
        <f t="shared" si="5"/>
        <v>0.55679391231687203</v>
      </c>
      <c r="R32" s="83">
        <v>0.81179794782385595</v>
      </c>
      <c r="S32" s="84">
        <f t="shared" si="6"/>
        <v>3.2031687574779149</v>
      </c>
      <c r="T32" s="85">
        <f>分析係数表!F35</f>
        <v>0.64533318582439059</v>
      </c>
      <c r="U32" s="86">
        <f t="shared" si="7"/>
        <v>2.0671110989963775</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投入係数表!F33</f>
        <v>8.241758241758242E-3</v>
      </c>
      <c r="E33" s="77">
        <f t="shared" si="0"/>
        <v>0.82417582417582425</v>
      </c>
      <c r="F33" s="76">
        <f>分析係数表!C36</f>
        <v>0.9563715649468405</v>
      </c>
      <c r="G33" s="77">
        <f t="shared" si="1"/>
        <v>0.7882183227583851</v>
      </c>
      <c r="H33" s="77">
        <v>0.95047212008782567</v>
      </c>
      <c r="I33" s="77">
        <f t="shared" si="2"/>
        <v>0.95047212008782567</v>
      </c>
      <c r="J33" s="76">
        <f>分析係数表!G36</f>
        <v>5.2691079299754126E-2</v>
      </c>
      <c r="K33" s="78">
        <f t="shared" si="3"/>
        <v>5.0081401851753048E-2</v>
      </c>
      <c r="L33" s="79"/>
      <c r="M33" s="80"/>
      <c r="N33" s="81">
        <f>分析係数表!H36</f>
        <v>0.23827203956962312</v>
      </c>
      <c r="O33" s="82">
        <f t="shared" si="4"/>
        <v>5.6505026400083116</v>
      </c>
      <c r="P33" s="76">
        <f>分析係数表!C36</f>
        <v>0.9563715649468405</v>
      </c>
      <c r="Q33" s="82">
        <f t="shared" si="5"/>
        <v>5.4039800525610024</v>
      </c>
      <c r="R33" s="83">
        <v>5.6745472500458396</v>
      </c>
      <c r="S33" s="84">
        <f t="shared" si="6"/>
        <v>6.625019370133665</v>
      </c>
      <c r="T33" s="85">
        <f>分析係数表!F36</f>
        <v>0.845410170661959</v>
      </c>
      <c r="U33" s="86">
        <f t="shared" si="7"/>
        <v>5.6008587563434862</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投入係数表!F34</f>
        <v>2.4725274725274724E-2</v>
      </c>
      <c r="E34" s="77">
        <f t="shared" si="0"/>
        <v>2.4725274725274726</v>
      </c>
      <c r="F34" s="76">
        <f>分析係数表!C37</f>
        <v>0.69581462679851724</v>
      </c>
      <c r="G34" s="77">
        <f t="shared" si="1"/>
        <v>1.7204207805457845</v>
      </c>
      <c r="H34" s="77">
        <v>1.9507120118529337</v>
      </c>
      <c r="I34" s="77">
        <f t="shared" si="2"/>
        <v>1.9507120118529337</v>
      </c>
      <c r="J34" s="76">
        <f>分析係数表!G37</f>
        <v>0.3862869649112583</v>
      </c>
      <c r="K34" s="78">
        <f t="shared" si="3"/>
        <v>0.75353462247460434</v>
      </c>
      <c r="L34" s="79"/>
      <c r="M34" s="80"/>
      <c r="N34" s="81">
        <f>分析係数表!H37</f>
        <v>4.5947077854218935E-2</v>
      </c>
      <c r="O34" s="82">
        <f t="shared" si="4"/>
        <v>1.0896120467381543</v>
      </c>
      <c r="P34" s="76">
        <f>分析係数表!C37</f>
        <v>0.69581462679851724</v>
      </c>
      <c r="Q34" s="82">
        <f t="shared" si="5"/>
        <v>0.75816799965627735</v>
      </c>
      <c r="R34" s="83">
        <v>0.91530746195844348</v>
      </c>
      <c r="S34" s="84">
        <f t="shared" si="6"/>
        <v>2.8660194738113773</v>
      </c>
      <c r="T34" s="85">
        <f>分析係数表!F37</f>
        <v>0.69012607082499655</v>
      </c>
      <c r="U34" s="86">
        <f t="shared" si="7"/>
        <v>1.9779147583693699</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投入係数表!F35</f>
        <v>8.241758241758242E-3</v>
      </c>
      <c r="E35" s="77">
        <f t="shared" si="0"/>
        <v>0.82417582417582425</v>
      </c>
      <c r="F35" s="76">
        <f>分析係数表!C38</f>
        <v>0.41697687137236916</v>
      </c>
      <c r="G35" s="77">
        <f t="shared" si="1"/>
        <v>0.34366225662557903</v>
      </c>
      <c r="H35" s="77">
        <v>0.55055390608805044</v>
      </c>
      <c r="I35" s="77">
        <f t="shared" si="2"/>
        <v>0.55055390608805044</v>
      </c>
      <c r="J35" s="76">
        <f>分析係数表!G38</f>
        <v>8.9658129653451837E-2</v>
      </c>
      <c r="K35" s="78">
        <f t="shared" si="3"/>
        <v>4.9361633493256771E-2</v>
      </c>
      <c r="L35" s="79"/>
      <c r="M35" s="80"/>
      <c r="N35" s="81">
        <f>分析係数表!H38</f>
        <v>4.1195576072902453E-2</v>
      </c>
      <c r="O35" s="82">
        <f t="shared" si="4"/>
        <v>0.97693255061335649</v>
      </c>
      <c r="P35" s="76">
        <f>分析係数表!C38</f>
        <v>0.41697687137236916</v>
      </c>
      <c r="Q35" s="82">
        <f t="shared" si="5"/>
        <v>0.40735827849658607</v>
      </c>
      <c r="R35" s="83">
        <v>0.57536403606231357</v>
      </c>
      <c r="S35" s="84">
        <f t="shared" si="6"/>
        <v>1.125917942150364</v>
      </c>
      <c r="T35" s="85">
        <f>分析係数表!F38</f>
        <v>0.51116828441118001</v>
      </c>
      <c r="U35" s="86">
        <f t="shared" si="7"/>
        <v>0.57553354287676783</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投入係数表!F36</f>
        <v>0</v>
      </c>
      <c r="E36" s="77">
        <f t="shared" si="0"/>
        <v>0</v>
      </c>
      <c r="F36" s="76">
        <f>分析係数表!C39</f>
        <v>1</v>
      </c>
      <c r="G36" s="77">
        <f t="shared" si="1"/>
        <v>0</v>
      </c>
      <c r="H36" s="77">
        <v>2.4632368376269809E-2</v>
      </c>
      <c r="I36" s="77">
        <f t="shared" si="2"/>
        <v>2.4632368376269809E-2</v>
      </c>
      <c r="J36" s="76">
        <f>分析係数表!G39</f>
        <v>0.3542438962035025</v>
      </c>
      <c r="K36" s="78">
        <f t="shared" si="3"/>
        <v>8.7258661463297596E-3</v>
      </c>
      <c r="L36" s="79"/>
      <c r="M36" s="80"/>
      <c r="N36" s="81">
        <f>分析係数表!H39</f>
        <v>3.5817057247689217E-3</v>
      </c>
      <c r="O36" s="82">
        <f t="shared" si="4"/>
        <v>8.4938365785994799E-2</v>
      </c>
      <c r="P36" s="76">
        <f>分析係数表!C39</f>
        <v>1</v>
      </c>
      <c r="Q36" s="82">
        <f t="shared" si="5"/>
        <v>8.4938365785994799E-2</v>
      </c>
      <c r="R36" s="83">
        <v>9.3040357253878825E-2</v>
      </c>
      <c r="S36" s="84">
        <f t="shared" si="6"/>
        <v>0.11767272563014863</v>
      </c>
      <c r="T36" s="85">
        <f>分析係数表!F39</f>
        <v>0.7050204525118241</v>
      </c>
      <c r="U36" s="86">
        <f t="shared" si="7"/>
        <v>8.2961678272067116E-2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投入係数表!F37</f>
        <v>0</v>
      </c>
      <c r="E37" s="77">
        <f t="shared" si="0"/>
        <v>0</v>
      </c>
      <c r="F37" s="76">
        <f>分析係数表!C40</f>
        <v>1</v>
      </c>
      <c r="G37" s="77">
        <f t="shared" si="1"/>
        <v>0</v>
      </c>
      <c r="H37" s="77">
        <v>8.1905088081498916E-3</v>
      </c>
      <c r="I37" s="77">
        <f t="shared" si="2"/>
        <v>8.1905088081498916E-3</v>
      </c>
      <c r="J37" s="76">
        <f>分析係数表!G40</f>
        <v>0.54480720679366534</v>
      </c>
      <c r="K37" s="78">
        <f t="shared" si="3"/>
        <v>4.4622482259870557E-3</v>
      </c>
      <c r="L37" s="79"/>
      <c r="M37" s="80"/>
      <c r="N37" s="81">
        <f>分析係数表!H40</f>
        <v>3.1654426986686419E-2</v>
      </c>
      <c r="O37" s="82">
        <f t="shared" si="4"/>
        <v>0.75066895628749608</v>
      </c>
      <c r="P37" s="76">
        <f>分析係数表!C40</f>
        <v>1</v>
      </c>
      <c r="Q37" s="82">
        <f t="shared" si="5"/>
        <v>0.75066895628749608</v>
      </c>
      <c r="R37" s="83">
        <v>0.75667142567879686</v>
      </c>
      <c r="S37" s="84">
        <f t="shared" si="6"/>
        <v>0.76486193448694673</v>
      </c>
      <c r="T37" s="85">
        <f>分析係数表!F40</f>
        <v>0.74295960523295845</v>
      </c>
      <c r="U37" s="86">
        <f t="shared" si="7"/>
        <v>0.56826152090413884</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投入係数表!F38</f>
        <v>0</v>
      </c>
      <c r="E38" s="77">
        <f t="shared" si="0"/>
        <v>0</v>
      </c>
      <c r="F38" s="76">
        <f>分析係数表!C41</f>
        <v>0.7716092186228849</v>
      </c>
      <c r="G38" s="77">
        <f t="shared" si="1"/>
        <v>0</v>
      </c>
      <c r="H38" s="77">
        <v>4.4514485498799942E-3</v>
      </c>
      <c r="I38" s="77">
        <f t="shared" si="2"/>
        <v>4.4514485498799942E-3</v>
      </c>
      <c r="J38" s="76">
        <f>分析係数表!G41</f>
        <v>0.4437271381292458</v>
      </c>
      <c r="K38" s="78">
        <f t="shared" si="3"/>
        <v>1.9752285255678309E-3</v>
      </c>
      <c r="L38" s="79"/>
      <c r="M38" s="80"/>
      <c r="N38" s="81">
        <f>分析係数表!H41</f>
        <v>4.8285080570498094E-2</v>
      </c>
      <c r="O38" s="82">
        <f t="shared" si="4"/>
        <v>1.1450566156625821</v>
      </c>
      <c r="P38" s="76">
        <f>分析係数表!C41</f>
        <v>0.7716092186228849</v>
      </c>
      <c r="Q38" s="82">
        <f t="shared" si="5"/>
        <v>0.88353624049037005</v>
      </c>
      <c r="R38" s="83">
        <v>0.90044499855025018</v>
      </c>
      <c r="S38" s="84">
        <f t="shared" si="6"/>
        <v>0.90489644710013017</v>
      </c>
      <c r="T38" s="85">
        <f>分析係数表!F41</f>
        <v>0.54924555826511057</v>
      </c>
      <c r="U38" s="86">
        <f t="shared" si="7"/>
        <v>0.49701035425962609</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投入係数表!F39</f>
        <v>4.120879120879121E-3</v>
      </c>
      <c r="E39" s="77">
        <f>$C$8*D39</f>
        <v>0.41208791208791212</v>
      </c>
      <c r="F39" s="76">
        <f>分析係数表!C42</f>
        <v>0.97588334268087495</v>
      </c>
      <c r="G39" s="77">
        <f>E39*F39</f>
        <v>0.40214972912673425</v>
      </c>
      <c r="H39" s="77">
        <v>0.42286578721786189</v>
      </c>
      <c r="I39" s="77">
        <f>C39+H39</f>
        <v>0.42286578721786189</v>
      </c>
      <c r="J39" s="76">
        <f>分析係数表!G42</f>
        <v>0.48510773130544993</v>
      </c>
      <c r="K39" s="78">
        <f>I39*J39</f>
        <v>0.20513546268395011</v>
      </c>
      <c r="L39" s="79"/>
      <c r="M39" s="80"/>
      <c r="N39" s="81">
        <f>分析係数表!H42</f>
        <v>1.103120860117981E-2</v>
      </c>
      <c r="O39" s="82">
        <f t="shared" si="4"/>
        <v>0.26159961292997419</v>
      </c>
      <c r="P39" s="76">
        <f>分析係数表!C42</f>
        <v>0.97588334268087495</v>
      </c>
      <c r="Q39" s="82">
        <f>O39*P39</f>
        <v>0.25529070471012627</v>
      </c>
      <c r="R39" s="83">
        <v>0.27048778868263856</v>
      </c>
      <c r="S39" s="84">
        <f>I39+R39</f>
        <v>0.69335357590050051</v>
      </c>
      <c r="T39" s="85">
        <f>分析係数表!F42</f>
        <v>0.55931558935361214</v>
      </c>
      <c r="U39" s="86">
        <f t="shared" si="7"/>
        <v>0.38780346393522291</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投入係数表!F40</f>
        <v>6.043956043956044E-2</v>
      </c>
      <c r="E40" s="77">
        <f>$C$8*D40</f>
        <v>6.0439560439560438</v>
      </c>
      <c r="F40" s="76">
        <f>分析係数表!C43</f>
        <v>0.34022693007694482</v>
      </c>
      <c r="G40" s="77">
        <f>E40*F40</f>
        <v>2.0563166103551609</v>
      </c>
      <c r="H40" s="77">
        <v>2.4462070915707295</v>
      </c>
      <c r="I40" s="77">
        <f>C40+H40</f>
        <v>2.4462070915707295</v>
      </c>
      <c r="J40" s="76">
        <f>分析係数表!G43</f>
        <v>0.33724329370148376</v>
      </c>
      <c r="K40" s="78">
        <f>I40*J40</f>
        <v>0.82496693663723986</v>
      </c>
      <c r="L40" s="79"/>
      <c r="M40" s="80"/>
      <c r="N40" s="81">
        <f>分析係数表!H43</f>
        <v>3.0928867340200058E-2</v>
      </c>
      <c r="O40" s="82">
        <f t="shared" si="4"/>
        <v>0.73346267096186624</v>
      </c>
      <c r="P40" s="76">
        <f>分析係数表!C43</f>
        <v>0.34022693007694482</v>
      </c>
      <c r="Q40" s="82">
        <f>O40*P40</f>
        <v>0.24954375286739205</v>
      </c>
      <c r="R40" s="83">
        <v>0.54771147589041069</v>
      </c>
      <c r="S40" s="84">
        <f>I40+R40</f>
        <v>2.9939185674611402</v>
      </c>
      <c r="T40" s="85">
        <f>分析係数表!F43</f>
        <v>0.5626289672791589</v>
      </c>
      <c r="U40" s="86">
        <f t="shared" si="7"/>
        <v>1.6844653117285602</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投入係数表!F41</f>
        <v>0</v>
      </c>
      <c r="E41" s="77">
        <f>$C$8*D41</f>
        <v>0</v>
      </c>
      <c r="F41" s="76">
        <f>分析係数表!C44</f>
        <v>0.45077084579422144</v>
      </c>
      <c r="G41" s="77">
        <f>E41*F41</f>
        <v>0</v>
      </c>
      <c r="H41" s="77">
        <v>4.522199795675458E-3</v>
      </c>
      <c r="I41" s="77">
        <f>C41+H41</f>
        <v>4.522199795675458E-3</v>
      </c>
      <c r="J41" s="76">
        <f>分析係数表!G44</f>
        <v>0.26937180019371798</v>
      </c>
      <c r="K41" s="78">
        <f>I41*J41</f>
        <v>1.2181530997967618E-3</v>
      </c>
      <c r="L41" s="79"/>
      <c r="M41" s="80"/>
      <c r="N41" s="81">
        <f>分析係数表!H44</f>
        <v>0.10969619474561307</v>
      </c>
      <c r="O41" s="82">
        <f t="shared" si="4"/>
        <v>2.601390574943375</v>
      </c>
      <c r="P41" s="76">
        <f>分析係数表!C44</f>
        <v>0.45077084579422144</v>
      </c>
      <c r="Q41" s="82">
        <f>O41*P41</f>
        <v>1.1726310297083411</v>
      </c>
      <c r="R41" s="83">
        <v>1.1913319005695615</v>
      </c>
      <c r="S41" s="84">
        <f>I41+R41</f>
        <v>1.195854100365237</v>
      </c>
      <c r="T41" s="85">
        <f>分析係数表!F44</f>
        <v>0.50977584059775838</v>
      </c>
      <c r="U41" s="86">
        <f t="shared" si="7"/>
        <v>0.6096175292459648</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投入係数表!F42</f>
        <v>1.3736263736263737E-3</v>
      </c>
      <c r="E42" s="77">
        <f>$C$8*D42</f>
        <v>0.13736263736263737</v>
      </c>
      <c r="F42" s="76">
        <f>分析係数表!C45</f>
        <v>1</v>
      </c>
      <c r="G42" s="77">
        <f>E42*F42</f>
        <v>0.13736263736263737</v>
      </c>
      <c r="H42" s="77">
        <v>0.1533788186814907</v>
      </c>
      <c r="I42" s="77">
        <f>C42+H42</f>
        <v>0.1533788186814907</v>
      </c>
      <c r="J42" s="76">
        <f>分析係数表!G45</f>
        <v>0</v>
      </c>
      <c r="K42" s="78">
        <f>I42*J42</f>
        <v>0</v>
      </c>
      <c r="L42" s="79"/>
      <c r="M42" s="80"/>
      <c r="N42" s="81">
        <f>分析係数表!H45</f>
        <v>0</v>
      </c>
      <c r="O42" s="82">
        <f t="shared" si="4"/>
        <v>0</v>
      </c>
      <c r="P42" s="76">
        <f>分析係数表!C45</f>
        <v>1</v>
      </c>
      <c r="Q42" s="82">
        <f>O42*P42</f>
        <v>0</v>
      </c>
      <c r="R42" s="83">
        <v>1.4100553747782721E-2</v>
      </c>
      <c r="S42" s="84">
        <f>I42+R42</f>
        <v>0.16747937242927341</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投入係数表!F43</f>
        <v>1.6483516483516484E-2</v>
      </c>
      <c r="E43" s="77">
        <f>$C$8*D43</f>
        <v>1.6483516483516485</v>
      </c>
      <c r="F43" s="76">
        <f>分析係数表!C46</f>
        <v>7.4198450828512619E-2</v>
      </c>
      <c r="G43" s="77">
        <f>E43*F43</f>
        <v>0.12230513872831751</v>
      </c>
      <c r="H43" s="77">
        <v>0.1299732272236567</v>
      </c>
      <c r="I43" s="77">
        <f>C43+H43</f>
        <v>0.1299732272236567</v>
      </c>
      <c r="J43" s="76">
        <f>分析係数表!G46</f>
        <v>9.2287409360580098E-3</v>
      </c>
      <c r="K43" s="78">
        <f>I43*J43</f>
        <v>1.1994892426705299E-3</v>
      </c>
      <c r="L43" s="79"/>
      <c r="M43" s="80"/>
      <c r="N43" s="81">
        <f>分析係数表!H46</f>
        <v>2.0514344703613255E-2</v>
      </c>
      <c r="O43" s="82">
        <f t="shared" si="4"/>
        <v>0.48648745826484791</v>
      </c>
      <c r="P43" s="76">
        <f>分析係数表!C46</f>
        <v>7.4198450828512619E-2</v>
      </c>
      <c r="Q43" s="82">
        <f>O43*P43</f>
        <v>3.6096615750752403E-2</v>
      </c>
      <c r="R43" s="83">
        <v>4.2750334110539308E-2</v>
      </c>
      <c r="S43" s="84">
        <f>I43+R43</f>
        <v>0.172723561334196</v>
      </c>
      <c r="T43" s="85">
        <f>分析係数表!F46</f>
        <v>0.31311799604482532</v>
      </c>
      <c r="U43" s="86">
        <f t="shared" si="7"/>
        <v>5.4082855394688926E-2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投入係数表!F44</f>
        <v>0.36675824175824173</v>
      </c>
      <c r="E44" s="91">
        <f>SUM(E5:E43)</f>
        <v>36.675824175824175</v>
      </c>
      <c r="F44" s="92">
        <f>分析係数表!C47</f>
        <v>0.51595339019249375</v>
      </c>
      <c r="G44" s="91">
        <f>SUM(G5:G43)</f>
        <v>10.913522370505421</v>
      </c>
      <c r="H44" s="91">
        <f>SUM(H5:H43)</f>
        <v>12.57267211995087</v>
      </c>
      <c r="I44" s="91">
        <f>SUM(I5:I43)</f>
        <v>112.57267211995089</v>
      </c>
      <c r="J44" s="92">
        <f>分析係数表!G47</f>
        <v>0.27631170572057684</v>
      </c>
      <c r="K44" s="93">
        <f>SUM(K5:K43)</f>
        <v>37.802074656137528</v>
      </c>
      <c r="L44" s="94">
        <f>最終需要_まとめ!$L$33</f>
        <v>0.62733333333333341</v>
      </c>
      <c r="M44" s="91">
        <f>K44*L44</f>
        <v>23.714501500950277</v>
      </c>
      <c r="N44" s="95">
        <f>分析係数表!H47</f>
        <v>1</v>
      </c>
      <c r="O44" s="96">
        <f>SUM(O5:O43)</f>
        <v>23.71450150095027</v>
      </c>
      <c r="P44" s="92">
        <f>分析係数表!C47</f>
        <v>0.51595339019249375</v>
      </c>
      <c r="Q44" s="96">
        <f>SUM(Q5:Q43)</f>
        <v>13.57567018486545</v>
      </c>
      <c r="R44" s="91">
        <f>SUM(R5:R43)</f>
        <v>15.301192503380411</v>
      </c>
      <c r="S44" s="97">
        <f>SUM(S5:S43)</f>
        <v>127.87386462333127</v>
      </c>
      <c r="T44" s="98">
        <f>分析係数表!F47</f>
        <v>0.58636886885395456</v>
      </c>
      <c r="U44" s="99">
        <f>SUM(U5:U43)</f>
        <v>74.283242108221032</v>
      </c>
      <c r="V44" s="100">
        <f>分析係数表!D47</f>
        <v>7.5124891062718996E-2</v>
      </c>
      <c r="W44" s="164">
        <f>SUM(W5:W43)</f>
        <v>1</v>
      </c>
      <c r="X44" s="92">
        <f>分析係数表!E47</f>
        <v>6.0854966829428862E-2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248</v>
      </c>
      <c r="S2" s="3" t="s">
        <v>153</v>
      </c>
      <c r="U2" s="64" t="s">
        <v>210</v>
      </c>
      <c r="W2" s="3" t="s">
        <v>130</v>
      </c>
      <c r="Y2" s="3" t="s">
        <v>154</v>
      </c>
    </row>
    <row r="3" spans="1:25" ht="44" x14ac:dyDescent="0.2">
      <c r="B3" s="65"/>
      <c r="C3" s="66" t="s">
        <v>228</v>
      </c>
      <c r="D3" s="66" t="s">
        <v>309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投入係数表!G5</f>
        <v>0.19777364973392739</v>
      </c>
      <c r="E5" s="77">
        <f t="shared" ref="E5:E38" si="0">$C$9*D5</f>
        <v>19.777364973392739</v>
      </c>
      <c r="F5" s="76">
        <f>分析係数表!C8</f>
        <v>4.9649173197653385E-3</v>
      </c>
      <c r="G5" s="77">
        <f t="shared" ref="G5:G38" si="1">E5*F5</f>
        <v>9.8192981895717957E-2</v>
      </c>
      <c r="H5" s="77">
        <f t="array" ref="H5:H43">MMULT(逆行列係数!C5:AO43,'5'!G5:G43)</f>
        <v>0.10264833824872645</v>
      </c>
      <c r="I5" s="77">
        <f t="shared" ref="I5:I38" si="2">C5+H5</f>
        <v>0.10264833824872645</v>
      </c>
      <c r="J5" s="76">
        <f>分析係数表!G8</f>
        <v>0.11989459815546773</v>
      </c>
      <c r="K5" s="78">
        <f t="shared" ref="K5:K38" si="3">I5*J5</f>
        <v>1.2306981265657586E-2</v>
      </c>
      <c r="L5" s="79" t="s">
        <v>181</v>
      </c>
      <c r="M5" s="80" t="s">
        <v>181</v>
      </c>
      <c r="N5" s="81">
        <f>分析係数表!H8</f>
        <v>9.9138626395589742E-3</v>
      </c>
      <c r="O5" s="82">
        <f t="shared" ref="O5:O43" si="4">$M$44*N5</f>
        <v>0.11564537736855557</v>
      </c>
      <c r="P5" s="76">
        <f>分析係数表!C8</f>
        <v>4.9649173197653385E-3</v>
      </c>
      <c r="Q5" s="82">
        <f t="shared" ref="Q5:Q38" si="5">O5*P5</f>
        <v>5.7416973704794007E-4</v>
      </c>
      <c r="R5" s="83">
        <f t="array" ref="R5:R43">MMULT(逆行列係数!C5:AO43,'5'!Q5:Q43)</f>
        <v>8.69323861218259E-4</v>
      </c>
      <c r="S5" s="84">
        <f t="shared" ref="S5:S38" si="6">I5+R5</f>
        <v>0.1035176621099447</v>
      </c>
      <c r="T5" s="85">
        <f>分析係数表!F8</f>
        <v>0.45454545454545453</v>
      </c>
      <c r="U5" s="86">
        <f t="shared" ref="U5:U43" si="7">S5*T5</f>
        <v>4.7053482777247593E-2</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76">
        <f>投入係数表!G6</f>
        <v>4.6091316675279692E-4</v>
      </c>
      <c r="E6" s="77">
        <f t="shared" si="0"/>
        <v>4.6091316675279694E-2</v>
      </c>
      <c r="F6" s="76">
        <f>分析係数表!C9</f>
        <v>0.15391380826737022</v>
      </c>
      <c r="G6" s="77">
        <f t="shared" si="1"/>
        <v>7.0940900775496429E-3</v>
      </c>
      <c r="H6" s="77">
        <v>7.718198176628787E-3</v>
      </c>
      <c r="I6" s="77">
        <f t="shared" si="2"/>
        <v>7.718198176628787E-3</v>
      </c>
      <c r="J6" s="76">
        <f>分析係数表!G9</f>
        <v>0.24468085106382978</v>
      </c>
      <c r="K6" s="78">
        <f t="shared" si="3"/>
        <v>1.8884952985368309E-3</v>
      </c>
      <c r="L6" s="79"/>
      <c r="M6" s="80"/>
      <c r="N6" s="81">
        <f>分析係数表!H9</f>
        <v>5.2529564767522905E-4</v>
      </c>
      <c r="O6" s="82">
        <f t="shared" si="4"/>
        <v>6.1275827206905996E-3</v>
      </c>
      <c r="P6" s="76">
        <f>分析係数表!C9</f>
        <v>0.15391380826737022</v>
      </c>
      <c r="Q6" s="82">
        <f t="shared" si="5"/>
        <v>9.4311959201482374E-4</v>
      </c>
      <c r="R6" s="83">
        <v>1.0935005268082635E-3</v>
      </c>
      <c r="S6" s="84">
        <f t="shared" si="6"/>
        <v>8.8116987034370514E-3</v>
      </c>
      <c r="T6" s="85">
        <f>分析係数表!F9</f>
        <v>0.66489361702127658</v>
      </c>
      <c r="U6" s="86">
        <f t="shared" si="7"/>
        <v>5.8588422230299543E-3</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投入係数表!G7</f>
        <v>3.6265485984049613E-2</v>
      </c>
      <c r="E7" s="77">
        <f t="shared" si="0"/>
        <v>3.6265485984049612</v>
      </c>
      <c r="F7" s="76">
        <f>分析係数表!C10</f>
        <v>3.7301329873500322E-3</v>
      </c>
      <c r="G7" s="77">
        <f t="shared" si="1"/>
        <v>1.3527508557138371E-2</v>
      </c>
      <c r="H7" s="77">
        <v>1.4133909796675066E-2</v>
      </c>
      <c r="I7" s="77">
        <f t="shared" si="2"/>
        <v>1.4133909796675066E-2</v>
      </c>
      <c r="J7" s="76">
        <f>分析係数表!G10</f>
        <v>0.17857142857142858</v>
      </c>
      <c r="K7" s="78">
        <f t="shared" si="3"/>
        <v>2.523912463691976E-3</v>
      </c>
      <c r="L7" s="79"/>
      <c r="M7" s="80"/>
      <c r="N7" s="81">
        <f>分析係数表!H10</f>
        <v>9.7827374022421611E-4</v>
      </c>
      <c r="O7" s="82">
        <f t="shared" si="4"/>
        <v>1.1411579923101553E-2</v>
      </c>
      <c r="P7" s="76">
        <f>分析係数表!C10</f>
        <v>3.7301329873500322E-3</v>
      </c>
      <c r="Q7" s="82">
        <f t="shared" si="5"/>
        <v>4.2566710708942448E-5</v>
      </c>
      <c r="R7" s="83">
        <v>8.3714299960570819E-5</v>
      </c>
      <c r="S7" s="84">
        <f t="shared" si="6"/>
        <v>1.4217624096635637E-2</v>
      </c>
      <c r="T7" s="85">
        <f>分析係数表!F10</f>
        <v>0.5178571428571429</v>
      </c>
      <c r="U7" s="86">
        <f t="shared" si="7"/>
        <v>7.3626981929005983E-3</v>
      </c>
      <c r="V7" s="87">
        <f>分析係数表!D10</f>
        <v>0</v>
      </c>
      <c r="W7" s="167">
        <f t="shared" si="8"/>
        <v>0</v>
      </c>
      <c r="X7" s="76">
        <f>分析係数表!E10</f>
        <v>0</v>
      </c>
      <c r="Y7" s="166">
        <f t="shared" si="9"/>
        <v>0</v>
      </c>
    </row>
    <row r="8" spans="1:25" x14ac:dyDescent="0.2">
      <c r="A8" s="6" t="s">
        <v>222</v>
      </c>
      <c r="B8" s="5" t="s">
        <v>27</v>
      </c>
      <c r="C8" s="90"/>
      <c r="D8" s="76">
        <f>投入係数表!G8</f>
        <v>3.2124251016104027E-4</v>
      </c>
      <c r="E8" s="77">
        <f t="shared" si="0"/>
        <v>3.2124251016104027E-2</v>
      </c>
      <c r="F8" s="76">
        <f>分析係数表!C11</f>
        <v>0.13696369636963701</v>
      </c>
      <c r="G8" s="77">
        <f t="shared" si="1"/>
        <v>4.399856162271675E-3</v>
      </c>
      <c r="H8" s="77">
        <v>6.9704822223322855E-3</v>
      </c>
      <c r="I8" s="77">
        <f t="shared" si="2"/>
        <v>6.9704822223322855E-3</v>
      </c>
      <c r="J8" s="76">
        <f>分析係数表!G11</f>
        <v>0.3392857142857143</v>
      </c>
      <c r="K8" s="78">
        <f t="shared" si="3"/>
        <v>2.3649850397198828E-3</v>
      </c>
      <c r="L8" s="79"/>
      <c r="M8" s="80"/>
      <c r="N8" s="81">
        <f>分析係数表!H11</f>
        <v>-1.9072761791536302E-5</v>
      </c>
      <c r="O8" s="82">
        <f t="shared" si="4"/>
        <v>-2.2248409273309286E-4</v>
      </c>
      <c r="P8" s="76">
        <f>分析係数表!C11</f>
        <v>0.13696369636963701</v>
      </c>
      <c r="Q8" s="82">
        <f t="shared" si="5"/>
        <v>-3.0472243724169494E-5</v>
      </c>
      <c r="R8" s="83">
        <v>5.6074904099305805E-4</v>
      </c>
      <c r="S8" s="84">
        <f t="shared" si="6"/>
        <v>7.5312312633253435E-3</v>
      </c>
      <c r="T8" s="85">
        <f>分析係数表!F11</f>
        <v>0.56043956043956045</v>
      </c>
      <c r="U8" s="86">
        <f t="shared" si="7"/>
        <v>4.2207999387867314E-3</v>
      </c>
      <c r="V8" s="87">
        <f>分析係数表!D11</f>
        <v>6.868131868131868E-3</v>
      </c>
      <c r="W8" s="167">
        <f t="shared" si="8"/>
        <v>0</v>
      </c>
      <c r="X8" s="76">
        <f>分析係数表!E11</f>
        <v>5.4945054945054949E-3</v>
      </c>
      <c r="Y8" s="166">
        <f t="shared" si="9"/>
        <v>0</v>
      </c>
    </row>
    <row r="9" spans="1:25" x14ac:dyDescent="0.2">
      <c r="A9" s="6" t="s">
        <v>223</v>
      </c>
      <c r="B9" s="5" t="s">
        <v>191</v>
      </c>
      <c r="C9" s="75">
        <f>最終需要_まとめ!C10</f>
        <v>100</v>
      </c>
      <c r="D9" s="76">
        <f>投入係数表!G9</f>
        <v>0.20578027012304984</v>
      </c>
      <c r="E9" s="77">
        <f t="shared" si="0"/>
        <v>20.578027012304982</v>
      </c>
      <c r="F9" s="76">
        <f>分析係数表!C12</f>
        <v>0.20704451619317732</v>
      </c>
      <c r="G9" s="77">
        <f t="shared" si="1"/>
        <v>4.2605676469728193</v>
      </c>
      <c r="H9" s="77">
        <v>4.4542483645872668</v>
      </c>
      <c r="I9" s="77">
        <f t="shared" si="2"/>
        <v>104.45424836458727</v>
      </c>
      <c r="J9" s="76">
        <f>分析係数表!G12</f>
        <v>0.14105339609201503</v>
      </c>
      <c r="K9" s="78">
        <f t="shared" si="3"/>
        <v>14.733626468063841</v>
      </c>
      <c r="L9" s="79"/>
      <c r="M9" s="80"/>
      <c r="N9" s="81">
        <f>分析係数表!H12</f>
        <v>8.4721207878004259E-2</v>
      </c>
      <c r="O9" s="82">
        <f t="shared" si="4"/>
        <v>0.98827433992039859</v>
      </c>
      <c r="P9" s="76">
        <f>分析係数表!C12</f>
        <v>0.20704451619317732</v>
      </c>
      <c r="Q9" s="82">
        <f t="shared" si="5"/>
        <v>0.20461678257495058</v>
      </c>
      <c r="R9" s="83">
        <v>0.23341081286716317</v>
      </c>
      <c r="S9" s="84">
        <f t="shared" si="6"/>
        <v>104.68765917745444</v>
      </c>
      <c r="T9" s="85">
        <f>分析係数表!F12</f>
        <v>0.31004441526879617</v>
      </c>
      <c r="U9" s="86">
        <f t="shared" si="7"/>
        <v>32.457824075532884</v>
      </c>
      <c r="V9" s="87">
        <f>分析係数表!D12</f>
        <v>2.1317233962316856E-2</v>
      </c>
      <c r="W9" s="167">
        <f t="shared" si="8"/>
        <v>2</v>
      </c>
      <c r="X9" s="76">
        <f>分析係数表!E12</f>
        <v>2.1753704764166097E-2</v>
      </c>
      <c r="Y9" s="166">
        <f t="shared" si="9"/>
        <v>2</v>
      </c>
    </row>
    <row r="10" spans="1:25" x14ac:dyDescent="0.2">
      <c r="A10" s="6" t="s">
        <v>224</v>
      </c>
      <c r="B10" s="5" t="s">
        <v>28</v>
      </c>
      <c r="C10" s="90"/>
      <c r="D10" s="76">
        <f>投入係数表!G10</f>
        <v>1.1557746832967862E-3</v>
      </c>
      <c r="E10" s="77">
        <f t="shared" si="0"/>
        <v>0.11557746832967862</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0.15873312999453124</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投入係数表!G11</f>
        <v>1.6624299900833833E-2</v>
      </c>
      <c r="E11" s="77">
        <f t="shared" si="0"/>
        <v>1.6624299900833832</v>
      </c>
      <c r="F11" s="76">
        <f>分析係数表!C14</f>
        <v>3.4828780992665287E-2</v>
      </c>
      <c r="G11" s="77">
        <f t="shared" si="1"/>
        <v>5.7900410040252877E-2</v>
      </c>
      <c r="H11" s="77">
        <v>6.4566496624853739E-2</v>
      </c>
      <c r="I11" s="77">
        <f t="shared" si="2"/>
        <v>6.4566496624853739E-2</v>
      </c>
      <c r="J11" s="76">
        <f>分析係数表!G14</f>
        <v>0.17656215254614188</v>
      </c>
      <c r="K11" s="78">
        <f t="shared" si="3"/>
        <v>1.1399999626447381E-2</v>
      </c>
      <c r="L11" s="79"/>
      <c r="M11" s="80"/>
      <c r="N11" s="81">
        <f>分析係数表!H14</f>
        <v>1.0569488826143035E-3</v>
      </c>
      <c r="O11" s="82">
        <f t="shared" si="4"/>
        <v>1.2329326805625564E-2</v>
      </c>
      <c r="P11" s="76">
        <f>分析係数表!C14</f>
        <v>3.4828780992665287E-2</v>
      </c>
      <c r="Q11" s="82">
        <f t="shared" si="5"/>
        <v>4.2941542310013028E-4</v>
      </c>
      <c r="R11" s="83">
        <v>1.8110963547070009E-3</v>
      </c>
      <c r="S11" s="84">
        <f t="shared" si="6"/>
        <v>6.6377592979560737E-2</v>
      </c>
      <c r="T11" s="85">
        <f>分析係数表!F14</f>
        <v>0.31487658438959304</v>
      </c>
      <c r="U11" s="86">
        <f t="shared" si="7"/>
        <v>2.0900749757406713E-2</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投入係数表!G12</f>
        <v>1.0531167507018451E-2</v>
      </c>
      <c r="E12" s="77">
        <f t="shared" si="0"/>
        <v>1.0531167507018451</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9.0310001308574611E-2</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投入係数表!G13</f>
        <v>4.5043786750841516E-3</v>
      </c>
      <c r="E13" s="77">
        <f t="shared" si="0"/>
        <v>0.45043786750841519</v>
      </c>
      <c r="F13" s="76">
        <f>分析係数表!C16</f>
        <v>1.5929944110702698E-2</v>
      </c>
      <c r="G13" s="77">
        <f t="shared" si="1"/>
        <v>7.1754500547531611E-3</v>
      </c>
      <c r="H13" s="77">
        <v>8.999668339758151E-3</v>
      </c>
      <c r="I13" s="77">
        <f t="shared" si="2"/>
        <v>8.999668339758151E-3</v>
      </c>
      <c r="J13" s="76">
        <f>分析係数表!G16</f>
        <v>3.3304867634500426E-2</v>
      </c>
      <c r="K13" s="78">
        <f t="shared" si="3"/>
        <v>2.9973276281004943E-4</v>
      </c>
      <c r="L13" s="79"/>
      <c r="M13" s="80"/>
      <c r="N13" s="81">
        <f>分析係数表!H16</f>
        <v>1.5715955716225912E-2</v>
      </c>
      <c r="O13" s="82">
        <f t="shared" si="4"/>
        <v>0.18332689241206851</v>
      </c>
      <c r="P13" s="76">
        <f>分析係数表!C16</f>
        <v>1.5929944110702698E-2</v>
      </c>
      <c r="Q13" s="82">
        <f t="shared" si="5"/>
        <v>2.9203871501130578E-3</v>
      </c>
      <c r="R13" s="83">
        <v>3.3876314784053369E-3</v>
      </c>
      <c r="S13" s="84">
        <f t="shared" si="6"/>
        <v>1.2387299818163488E-2</v>
      </c>
      <c r="T13" s="85">
        <f>分析係数表!F16</f>
        <v>0.28693424423569597</v>
      </c>
      <c r="U13" s="86">
        <f t="shared" si="7"/>
        <v>3.5543405114457144E-3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投入係数表!G14</f>
        <v>1.8244479517298212E-2</v>
      </c>
      <c r="E14" s="77">
        <f t="shared" si="0"/>
        <v>1.8244479517298213</v>
      </c>
      <c r="F14" s="76">
        <f>分析係数表!C17</f>
        <v>3.0755163958272713E-2</v>
      </c>
      <c r="G14" s="77">
        <f t="shared" si="1"/>
        <v>5.6111195888785478E-2</v>
      </c>
      <c r="H14" s="77">
        <v>6.1606246391774283E-2</v>
      </c>
      <c r="I14" s="77">
        <f t="shared" si="2"/>
        <v>6.1606246391774283E-2</v>
      </c>
      <c r="J14" s="76">
        <f>分析係数表!G17</f>
        <v>0.21735668789808918</v>
      </c>
      <c r="K14" s="78">
        <f t="shared" si="3"/>
        <v>1.3390529669549666E-2</v>
      </c>
      <c r="L14" s="79"/>
      <c r="M14" s="80"/>
      <c r="N14" s="81">
        <f>分析係数表!H17</f>
        <v>2.8450203005708319E-3</v>
      </c>
      <c r="O14" s="82">
        <f t="shared" si="4"/>
        <v>3.3187210499353019E-2</v>
      </c>
      <c r="P14" s="76">
        <f>分析係数表!C17</f>
        <v>3.0755163958272713E-2</v>
      </c>
      <c r="Q14" s="82">
        <f t="shared" si="5"/>
        <v>1.0206781002253117E-3</v>
      </c>
      <c r="R14" s="83">
        <v>2.1797232963614004E-3</v>
      </c>
      <c r="S14" s="84">
        <f t="shared" si="6"/>
        <v>6.3785969688135685E-2</v>
      </c>
      <c r="T14" s="85">
        <f>分析係数表!F17</f>
        <v>0.33877388535031849</v>
      </c>
      <c r="U14" s="86">
        <f t="shared" si="7"/>
        <v>2.160902078208737E-2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投入係数表!G15</f>
        <v>1.7947679372040729E-3</v>
      </c>
      <c r="E15" s="77">
        <f t="shared" si="0"/>
        <v>0.17947679372040728</v>
      </c>
      <c r="F15" s="76">
        <f>分析係数表!C18</f>
        <v>0.10308017346825304</v>
      </c>
      <c r="G15" s="77">
        <f t="shared" si="1"/>
        <v>1.8500499030225451E-2</v>
      </c>
      <c r="H15" s="77">
        <v>2.0760831703026835E-2</v>
      </c>
      <c r="I15" s="77">
        <f t="shared" si="2"/>
        <v>2.0760831703026835E-2</v>
      </c>
      <c r="J15" s="76">
        <f>分析係数表!G18</f>
        <v>0.21565836298932384</v>
      </c>
      <c r="K15" s="78">
        <f t="shared" si="3"/>
        <v>4.4772469793716236E-3</v>
      </c>
      <c r="L15" s="79"/>
      <c r="M15" s="80"/>
      <c r="N15" s="81">
        <f>分析係数表!H18</f>
        <v>4.148325689659146E-4</v>
      </c>
      <c r="O15" s="82">
        <f t="shared" si="4"/>
        <v>4.8390290169447701E-3</v>
      </c>
      <c r="P15" s="76">
        <f>分析係数表!C18</f>
        <v>0.10308017346825304</v>
      </c>
      <c r="Q15" s="82">
        <f t="shared" si="5"/>
        <v>4.9880795048457688E-4</v>
      </c>
      <c r="R15" s="83">
        <v>1.245829997818767E-3</v>
      </c>
      <c r="S15" s="84">
        <f t="shared" si="6"/>
        <v>2.2006661700845601E-2</v>
      </c>
      <c r="T15" s="85">
        <f>分析係数表!F18</f>
        <v>0.45978647686832741</v>
      </c>
      <c r="U15" s="86">
        <f t="shared" si="7"/>
        <v>1.0118365451064952E-2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投入係数表!G16</f>
        <v>0</v>
      </c>
      <c r="E16" s="77">
        <f t="shared" si="0"/>
        <v>0</v>
      </c>
      <c r="F16" s="76">
        <f>分析係数表!C19</f>
        <v>0.24776062511911567</v>
      </c>
      <c r="G16" s="77">
        <f t="shared" si="1"/>
        <v>0</v>
      </c>
      <c r="H16" s="77">
        <v>3.0005565057876849E-3</v>
      </c>
      <c r="I16" s="77">
        <f t="shared" si="2"/>
        <v>3.0005565057876849E-3</v>
      </c>
      <c r="J16" s="76">
        <f>分析係数表!G19</f>
        <v>5.7676438653637349E-2</v>
      </c>
      <c r="K16" s="78">
        <f t="shared" si="3"/>
        <v>1.7306141323283585E-4</v>
      </c>
      <c r="L16" s="79"/>
      <c r="M16" s="80"/>
      <c r="N16" s="81">
        <f>分析係数表!H19</f>
        <v>-1.0648958666941103E-4</v>
      </c>
      <c r="O16" s="82">
        <f t="shared" si="4"/>
        <v>-1.2422028510931018E-3</v>
      </c>
      <c r="P16" s="76">
        <f>分析係数表!C19</f>
        <v>0.24776062511911567</v>
      </c>
      <c r="Q16" s="82">
        <f t="shared" si="5"/>
        <v>-3.0776895491157466E-4</v>
      </c>
      <c r="R16" s="83">
        <v>1.0534289578197427E-3</v>
      </c>
      <c r="S16" s="84">
        <f t="shared" si="6"/>
        <v>4.053985463607428E-3</v>
      </c>
      <c r="T16" s="85">
        <f>分析係数表!F19</f>
        <v>0.24017372421281216</v>
      </c>
      <c r="U16" s="86">
        <f t="shared" si="7"/>
        <v>9.7366078669919992E-4</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投入係数表!G17</f>
        <v>1.536377222509323E-3</v>
      </c>
      <c r="E17" s="77">
        <f t="shared" si="0"/>
        <v>0.15363772225093231</v>
      </c>
      <c r="F17" s="76">
        <f>分析係数表!C20</f>
        <v>4.2097488921713389E-2</v>
      </c>
      <c r="G17" s="77">
        <f t="shared" si="1"/>
        <v>6.4677623104159015E-3</v>
      </c>
      <c r="H17" s="77">
        <v>7.1327364597962867E-3</v>
      </c>
      <c r="I17" s="77">
        <f t="shared" si="2"/>
        <v>7.1327364597962867E-3</v>
      </c>
      <c r="J17" s="76">
        <f>分析係数表!G20</f>
        <v>0.10005104645227157</v>
      </c>
      <c r="K17" s="78">
        <f t="shared" si="3"/>
        <v>7.1363774687088939E-4</v>
      </c>
      <c r="L17" s="79"/>
      <c r="M17" s="80"/>
      <c r="N17" s="81">
        <f>分析係数表!H20</f>
        <v>5.1814336200340294E-4</v>
      </c>
      <c r="O17" s="82">
        <f t="shared" si="4"/>
        <v>6.0441511859156902E-3</v>
      </c>
      <c r="P17" s="76">
        <f>分析係数表!C20</f>
        <v>4.2097488921713389E-2</v>
      </c>
      <c r="Q17" s="82">
        <f t="shared" si="5"/>
        <v>2.5444358759024662E-4</v>
      </c>
      <c r="R17" s="83">
        <v>5.932040479297311E-4</v>
      </c>
      <c r="S17" s="84">
        <f t="shared" si="6"/>
        <v>7.7259405077260181E-3</v>
      </c>
      <c r="T17" s="85">
        <f>分析係数表!F20</f>
        <v>0.22307299642674835</v>
      </c>
      <c r="U17" s="86">
        <f t="shared" si="7"/>
        <v>1.7234486992732364E-3</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投入係数表!G18</f>
        <v>7.6469684483986763E-3</v>
      </c>
      <c r="E18" s="77">
        <f t="shared" si="0"/>
        <v>0.76469684483986766</v>
      </c>
      <c r="F18" s="76">
        <f>分析係数表!C21</f>
        <v>2.2200270354580387E-2</v>
      </c>
      <c r="G18" s="77">
        <f t="shared" si="1"/>
        <v>1.6976476694739673E-2</v>
      </c>
      <c r="H18" s="77">
        <v>1.8573160308579122E-2</v>
      </c>
      <c r="I18" s="77">
        <f t="shared" si="2"/>
        <v>1.8573160308579122E-2</v>
      </c>
      <c r="J18" s="76">
        <f>分析係数表!G21</f>
        <v>0.28466453674121406</v>
      </c>
      <c r="K18" s="78">
        <f t="shared" si="3"/>
        <v>5.2871200750619803E-3</v>
      </c>
      <c r="L18" s="79"/>
      <c r="M18" s="80"/>
      <c r="N18" s="81">
        <f>分析係数表!H21</f>
        <v>8.5827428061913363E-4</v>
      </c>
      <c r="O18" s="82">
        <f t="shared" si="4"/>
        <v>1.001178417298918E-2</v>
      </c>
      <c r="P18" s="76">
        <f>分析係数表!C21</f>
        <v>2.2200270354580387E-2</v>
      </c>
      <c r="Q18" s="82">
        <f t="shared" si="5"/>
        <v>2.222643153720688E-4</v>
      </c>
      <c r="R18" s="83">
        <v>6.1919254908354791E-4</v>
      </c>
      <c r="S18" s="84">
        <f t="shared" si="6"/>
        <v>1.9192352857662669E-2</v>
      </c>
      <c r="T18" s="85">
        <f>分析係数表!F21</f>
        <v>0.42523961661341853</v>
      </c>
      <c r="U18" s="86">
        <f t="shared" si="7"/>
        <v>8.1613487711019207E-3</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投入係数表!G19</f>
        <v>0</v>
      </c>
      <c r="E19" s="77">
        <f t="shared" si="0"/>
        <v>0</v>
      </c>
      <c r="F19" s="76">
        <f>分析係数表!C22</f>
        <v>3.5555555555555562E-2</v>
      </c>
      <c r="G19" s="77">
        <f t="shared" si="1"/>
        <v>0</v>
      </c>
      <c r="H19" s="77">
        <v>9.1132490762803385E-4</v>
      </c>
      <c r="I19" s="77">
        <f t="shared" si="2"/>
        <v>9.1132490762803385E-4</v>
      </c>
      <c r="J19" s="76">
        <f>分析係数表!G22</f>
        <v>0.1945879458794588</v>
      </c>
      <c r="K19" s="78">
        <f t="shared" si="3"/>
        <v>1.7733284180412664E-4</v>
      </c>
      <c r="L19" s="79"/>
      <c r="M19" s="80"/>
      <c r="N19" s="81">
        <f>分析係数表!H22</f>
        <v>4.0529618807014647E-5</v>
      </c>
      <c r="O19" s="82">
        <f t="shared" si="4"/>
        <v>4.7277869705782236E-4</v>
      </c>
      <c r="P19" s="76">
        <f>分析係数表!C22</f>
        <v>3.5555555555555562E-2</v>
      </c>
      <c r="Q19" s="82">
        <f t="shared" si="5"/>
        <v>1.6809909228722576E-5</v>
      </c>
      <c r="R19" s="83">
        <v>2.7394423045805057E-4</v>
      </c>
      <c r="S19" s="84">
        <f t="shared" si="6"/>
        <v>1.1852691380860843E-3</v>
      </c>
      <c r="T19" s="85">
        <f>分析係数表!F22</f>
        <v>0.41303813038130383</v>
      </c>
      <c r="U19" s="86">
        <f t="shared" si="7"/>
        <v>4.8956134879373566E-4</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投入係数表!G20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2.7810511591636609E-4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投入係数表!G21</f>
        <v>0</v>
      </c>
      <c r="E21" s="77">
        <f t="shared" si="0"/>
        <v>0</v>
      </c>
      <c r="F21" s="76">
        <f>分析係数表!C24</f>
        <v>0.31901223099551013</v>
      </c>
      <c r="G21" s="77">
        <f t="shared" si="1"/>
        <v>0</v>
      </c>
      <c r="H21" s="77">
        <v>6.1122720708111948E-3</v>
      </c>
      <c r="I21" s="77">
        <f t="shared" si="2"/>
        <v>6.1122720708111948E-3</v>
      </c>
      <c r="J21" s="76">
        <f>分析係数表!G24</f>
        <v>0.20822960902035437</v>
      </c>
      <c r="K21" s="78">
        <f t="shared" si="3"/>
        <v>1.2727560235310468E-3</v>
      </c>
      <c r="L21" s="79"/>
      <c r="M21" s="80"/>
      <c r="N21" s="81">
        <f>分析係数表!H24</f>
        <v>2.9960129980871608E-4</v>
      </c>
      <c r="O21" s="82">
        <f t="shared" si="4"/>
        <v>3.4948542900156672E-3</v>
      </c>
      <c r="P21" s="76">
        <f>分析係数表!C24</f>
        <v>0.31901223099551013</v>
      </c>
      <c r="Q21" s="82">
        <f t="shared" si="5"/>
        <v>1.1149012640621276E-3</v>
      </c>
      <c r="R21" s="83">
        <v>4.7320836021218339E-3</v>
      </c>
      <c r="S21" s="84">
        <f t="shared" si="6"/>
        <v>1.0844355672933029E-2</v>
      </c>
      <c r="T21" s="85">
        <f>分析係数表!F24</f>
        <v>0.39288329184360815</v>
      </c>
      <c r="U21" s="86">
        <f t="shared" si="7"/>
        <v>4.2605661547048344E-3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投入係数表!G22</f>
        <v>0</v>
      </c>
      <c r="E22" s="77">
        <f t="shared" si="0"/>
        <v>0</v>
      </c>
      <c r="F22" s="76">
        <f>分析係数表!C25</f>
        <v>9.6759875721260657E-3</v>
      </c>
      <c r="G22" s="77">
        <f t="shared" si="1"/>
        <v>0</v>
      </c>
      <c r="H22" s="77">
        <v>3.5536301586839788E-4</v>
      </c>
      <c r="I22" s="77">
        <f t="shared" si="2"/>
        <v>3.5536301586839788E-4</v>
      </c>
      <c r="J22" s="76">
        <f>分析係数表!G25</f>
        <v>0.19730305180979418</v>
      </c>
      <c r="K22" s="78">
        <f t="shared" si="3"/>
        <v>7.0114207531167219E-5</v>
      </c>
      <c r="L22" s="79"/>
      <c r="M22" s="80"/>
      <c r="N22" s="81">
        <f>分析係数表!H25</f>
        <v>4.8079253682831098E-4</v>
      </c>
      <c r="O22" s="82">
        <f t="shared" si="4"/>
        <v>5.6084531709800498E-3</v>
      </c>
      <c r="P22" s="76">
        <f>分析係数表!C25</f>
        <v>9.6759875721260657E-3</v>
      </c>
      <c r="Q22" s="82">
        <f t="shared" si="5"/>
        <v>5.4267323181253989E-5</v>
      </c>
      <c r="R22" s="83">
        <v>3.9994024908889117E-4</v>
      </c>
      <c r="S22" s="84">
        <f t="shared" si="6"/>
        <v>7.553032649572891E-4</v>
      </c>
      <c r="T22" s="85">
        <f>分析係数表!F25</f>
        <v>0.35095812633073104</v>
      </c>
      <c r="U22" s="86">
        <f t="shared" si="7"/>
        <v>2.650798186808939E-4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投入係数表!G23</f>
        <v>0</v>
      </c>
      <c r="E23" s="77">
        <f t="shared" si="0"/>
        <v>0</v>
      </c>
      <c r="F23" s="76">
        <f>分析係数表!C26</f>
        <v>0.20974434975917011</v>
      </c>
      <c r="G23" s="77">
        <f t="shared" si="1"/>
        <v>0</v>
      </c>
      <c r="H23" s="77">
        <v>4.6259207591475143E-3</v>
      </c>
      <c r="I23" s="77">
        <f t="shared" si="2"/>
        <v>4.6259207591475143E-3</v>
      </c>
      <c r="J23" s="76">
        <f>分析係数表!G26</f>
        <v>0.19643642762868455</v>
      </c>
      <c r="K23" s="78">
        <f t="shared" si="3"/>
        <v>9.0869934842031019E-4</v>
      </c>
      <c r="L23" s="79"/>
      <c r="M23" s="80"/>
      <c r="N23" s="81">
        <f>分析係数表!H26</f>
        <v>9.4871095944733495E-3</v>
      </c>
      <c r="O23" s="82">
        <f t="shared" si="4"/>
        <v>0.11066729579365261</v>
      </c>
      <c r="P23" s="76">
        <f>分析係数表!C26</f>
        <v>0.20974434975917011</v>
      </c>
      <c r="Q23" s="82">
        <f t="shared" si="5"/>
        <v>2.3211839995845411E-2</v>
      </c>
      <c r="R23" s="83">
        <v>2.5433074819339339E-2</v>
      </c>
      <c r="S23" s="84">
        <f t="shared" si="6"/>
        <v>3.0058995578486854E-2</v>
      </c>
      <c r="T23" s="85">
        <f>分析係数表!F26</f>
        <v>0.33536547042926279</v>
      </c>
      <c r="U23" s="86">
        <f t="shared" si="7"/>
        <v>1.0080749192810374E-2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投入係数表!G24</f>
        <v>1.7458832073969579E-5</v>
      </c>
      <c r="E24" s="77">
        <f t="shared" si="0"/>
        <v>1.7458832073969578E-3</v>
      </c>
      <c r="F24" s="76">
        <f>分析係数表!C27</f>
        <v>0.55184986183604545</v>
      </c>
      <c r="G24" s="77">
        <f t="shared" si="1"/>
        <v>9.634654067838831E-4</v>
      </c>
      <c r="H24" s="77">
        <v>3.4879983516572588E-3</v>
      </c>
      <c r="I24" s="77">
        <f t="shared" si="2"/>
        <v>3.4879983516572588E-3</v>
      </c>
      <c r="J24" s="76">
        <f>分析係数表!G27</f>
        <v>0.17101045662340392</v>
      </c>
      <c r="K24" s="78">
        <f t="shared" si="3"/>
        <v>5.9648419081858803E-4</v>
      </c>
      <c r="L24" s="79"/>
      <c r="M24" s="80"/>
      <c r="N24" s="81">
        <f>分析係数表!H27</f>
        <v>1.0662468539876775E-2</v>
      </c>
      <c r="O24" s="82">
        <f t="shared" si="4"/>
        <v>0.12437787800832947</v>
      </c>
      <c r="P24" s="76">
        <f>分析係数表!C27</f>
        <v>0.55184986183604545</v>
      </c>
      <c r="Q24" s="82">
        <f t="shared" si="5"/>
        <v>6.863791479435713E-2</v>
      </c>
      <c r="R24" s="83">
        <v>7.0552064188663735E-2</v>
      </c>
      <c r="S24" s="84">
        <f t="shared" si="6"/>
        <v>7.4040062540321E-2</v>
      </c>
      <c r="T24" s="85">
        <f>分析係数表!F27</f>
        <v>0.32260522305711731</v>
      </c>
      <c r="U24" s="86">
        <f t="shared" si="7"/>
        <v>2.388571089098317E-2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投入係数表!G25</f>
        <v>0</v>
      </c>
      <c r="E25" s="77">
        <f t="shared" si="0"/>
        <v>0</v>
      </c>
      <c r="F25" s="76">
        <f>分析係数表!C28</f>
        <v>0.10247957574888922</v>
      </c>
      <c r="G25" s="77">
        <f t="shared" si="1"/>
        <v>0</v>
      </c>
      <c r="H25" s="77">
        <v>1.1694073266843399E-2</v>
      </c>
      <c r="I25" s="77">
        <f t="shared" si="2"/>
        <v>1.1694073266843399E-2</v>
      </c>
      <c r="J25" s="76">
        <f>分析係数表!G28</f>
        <v>0.12481362671124566</v>
      </c>
      <c r="K25" s="78">
        <f t="shared" si="3"/>
        <v>1.4595796954617491E-3</v>
      </c>
      <c r="L25" s="79"/>
      <c r="M25" s="80"/>
      <c r="N25" s="81">
        <f>分析係数表!H28</f>
        <v>1.8186673066637845E-2</v>
      </c>
      <c r="O25" s="82">
        <f t="shared" si="4"/>
        <v>0.2121478525915346</v>
      </c>
      <c r="P25" s="76">
        <f>分析係数表!C28</f>
        <v>0.10247957574888922</v>
      </c>
      <c r="Q25" s="82">
        <f t="shared" si="5"/>
        <v>2.1740821929618355E-2</v>
      </c>
      <c r="R25" s="83">
        <v>2.5386728166636199E-2</v>
      </c>
      <c r="S25" s="84">
        <f t="shared" si="6"/>
        <v>3.7080801433479596E-2</v>
      </c>
      <c r="T25" s="85">
        <f>分析係数表!F28</f>
        <v>0.21379840057832197</v>
      </c>
      <c r="U25" s="86">
        <f t="shared" si="7"/>
        <v>7.9278160386402861E-3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投入係数表!G26</f>
        <v>9.6896518010531167E-3</v>
      </c>
      <c r="E26" s="77">
        <f t="shared" si="0"/>
        <v>0.96896518010531163</v>
      </c>
      <c r="F26" s="76">
        <f>分析係数表!C29</f>
        <v>7.3115977067071958E-2</v>
      </c>
      <c r="G26" s="77">
        <f t="shared" si="1"/>
        <v>7.0846835887371215E-2</v>
      </c>
      <c r="H26" s="77">
        <v>7.9054858083069612E-2</v>
      </c>
      <c r="I26" s="77">
        <f t="shared" si="2"/>
        <v>7.9054858083069612E-2</v>
      </c>
      <c r="J26" s="76">
        <f>分析係数表!G29</f>
        <v>0.26098100897122217</v>
      </c>
      <c r="K26" s="78">
        <f t="shared" si="3"/>
        <v>2.0631816626596286E-2</v>
      </c>
      <c r="L26" s="79"/>
      <c r="M26" s="80"/>
      <c r="N26" s="81">
        <f>分析係数表!H29</f>
        <v>9.6190295301981418E-3</v>
      </c>
      <c r="O26" s="82">
        <f t="shared" si="4"/>
        <v>0.11220614410172317</v>
      </c>
      <c r="P26" s="76">
        <f>分析係数表!C29</f>
        <v>7.3115977067071958E-2</v>
      </c>
      <c r="Q26" s="82">
        <f t="shared" si="5"/>
        <v>8.2040618589261632E-3</v>
      </c>
      <c r="R26" s="83">
        <v>1.1404898667258904E-2</v>
      </c>
      <c r="S26" s="84">
        <f t="shared" si="6"/>
        <v>9.0459756750328524E-2</v>
      </c>
      <c r="T26" s="85">
        <f>分析係数表!F29</f>
        <v>0.46988232552720494</v>
      </c>
      <c r="U26" s="86">
        <f t="shared" si="7"/>
        <v>4.2505440868469642E-2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投入係数表!G27</f>
        <v>5.2725672863388135E-4</v>
      </c>
      <c r="E27" s="77">
        <f t="shared" si="0"/>
        <v>5.2725672863388133E-2</v>
      </c>
      <c r="F27" s="76">
        <f>分析係数表!C30</f>
        <v>1</v>
      </c>
      <c r="G27" s="77">
        <f t="shared" si="1"/>
        <v>5.2725672863388133E-2</v>
      </c>
      <c r="H27" s="77">
        <v>0.10233602934721857</v>
      </c>
      <c r="I27" s="77">
        <f t="shared" si="2"/>
        <v>0.10233602934721857</v>
      </c>
      <c r="J27" s="76">
        <f>分析係数表!G30</f>
        <v>0.34448146018035225</v>
      </c>
      <c r="K27" s="78">
        <f t="shared" si="3"/>
        <v>3.5252864818589233E-2</v>
      </c>
      <c r="L27" s="79"/>
      <c r="M27" s="80"/>
      <c r="N27" s="81">
        <f>分析係数表!H30</f>
        <v>0</v>
      </c>
      <c r="O27" s="82">
        <f t="shared" si="4"/>
        <v>0</v>
      </c>
      <c r="P27" s="76">
        <f>分析係数表!C30</f>
        <v>1</v>
      </c>
      <c r="Q27" s="82">
        <f t="shared" si="5"/>
        <v>0</v>
      </c>
      <c r="R27" s="83">
        <v>4.3314999848335575E-2</v>
      </c>
      <c r="S27" s="84">
        <f t="shared" si="6"/>
        <v>0.14565102919555414</v>
      </c>
      <c r="T27" s="85">
        <f>分析係数表!F30</f>
        <v>0.44085379748895859</v>
      </c>
      <c r="U27" s="86">
        <f t="shared" si="7"/>
        <v>6.4210809329035223E-2</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投入係数表!G28</f>
        <v>1.4431470592343254E-2</v>
      </c>
      <c r="E28" s="77">
        <f t="shared" si="0"/>
        <v>1.4431470592343254</v>
      </c>
      <c r="F28" s="76">
        <f>分析係数表!C31</f>
        <v>1.6119481544838443E-2</v>
      </c>
      <c r="G28" s="77">
        <f t="shared" si="1"/>
        <v>2.3262782387815581E-2</v>
      </c>
      <c r="H28" s="77">
        <v>2.7798967491086714E-2</v>
      </c>
      <c r="I28" s="77">
        <f t="shared" si="2"/>
        <v>2.7798967491086714E-2</v>
      </c>
      <c r="J28" s="76">
        <f>分析係数表!G31</f>
        <v>7.1065989847715741E-2</v>
      </c>
      <c r="K28" s="78">
        <f t="shared" si="3"/>
        <v>1.9755611414985484E-3</v>
      </c>
      <c r="L28" s="79"/>
      <c r="M28" s="80"/>
      <c r="N28" s="81">
        <f>分析係数表!H31</f>
        <v>2.0936329558250998E-2</v>
      </c>
      <c r="O28" s="82">
        <f t="shared" si="4"/>
        <v>0.24422264262722218</v>
      </c>
      <c r="P28" s="76">
        <f>分析係数表!C31</f>
        <v>1.6119481544838443E-2</v>
      </c>
      <c r="Q28" s="82">
        <f t="shared" si="5"/>
        <v>3.9367423806611823E-3</v>
      </c>
      <c r="R28" s="83">
        <v>5.5937319242004898E-3</v>
      </c>
      <c r="S28" s="84">
        <f t="shared" si="6"/>
        <v>3.3392699415287205E-2</v>
      </c>
      <c r="T28" s="85">
        <f>分析係数表!F31</f>
        <v>0.34619289340101522</v>
      </c>
      <c r="U28" s="86">
        <f t="shared" si="7"/>
        <v>1.1560315229048667E-2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投入係数表!G29</f>
        <v>1.9484056594550052E-3</v>
      </c>
      <c r="E29" s="77">
        <f t="shared" si="0"/>
        <v>0.19484056594550053</v>
      </c>
      <c r="F29" s="76">
        <f>分析係数表!C32</f>
        <v>1</v>
      </c>
      <c r="G29" s="77">
        <f t="shared" si="1"/>
        <v>0.19484056594550053</v>
      </c>
      <c r="H29" s="77">
        <v>0.24973213247707252</v>
      </c>
      <c r="I29" s="77">
        <f t="shared" si="2"/>
        <v>0.24973213247707252</v>
      </c>
      <c r="J29" s="76">
        <f>分析係数表!G32</f>
        <v>0.14031413612565444</v>
      </c>
      <c r="K29" s="78">
        <f t="shared" si="3"/>
        <v>3.5040948431337919E-2</v>
      </c>
      <c r="L29" s="79"/>
      <c r="M29" s="80"/>
      <c r="N29" s="81">
        <f>分析係数表!H32</f>
        <v>7.8667195406007442E-3</v>
      </c>
      <c r="O29" s="82">
        <f t="shared" si="4"/>
        <v>9.1765418081870262E-2</v>
      </c>
      <c r="P29" s="76">
        <f>分析係数表!C32</f>
        <v>1</v>
      </c>
      <c r="Q29" s="82">
        <f t="shared" si="5"/>
        <v>9.1765418081870262E-2</v>
      </c>
      <c r="R29" s="83">
        <v>0.12214814789977893</v>
      </c>
      <c r="S29" s="84">
        <f t="shared" si="6"/>
        <v>0.37188028037685145</v>
      </c>
      <c r="T29" s="85">
        <f>分析係数表!F32</f>
        <v>0.48305318269495728</v>
      </c>
      <c r="U29" s="86">
        <f t="shared" si="7"/>
        <v>0.17963795301753116</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投入係数表!G30</f>
        <v>8.9738396860203644E-4</v>
      </c>
      <c r="E30" s="77">
        <f t="shared" si="0"/>
        <v>8.9738396860203642E-2</v>
      </c>
      <c r="F30" s="76">
        <f>分析係数表!C33</f>
        <v>0.76063364256957811</v>
      </c>
      <c r="G30" s="77">
        <f t="shared" si="1"/>
        <v>6.8258043682131092E-2</v>
      </c>
      <c r="H30" s="77">
        <v>9.5082296888230181E-2</v>
      </c>
      <c r="I30" s="77">
        <f t="shared" si="2"/>
        <v>9.5082296888230181E-2</v>
      </c>
      <c r="J30" s="76">
        <f>分析係数表!G33</f>
        <v>0.50769407441433168</v>
      </c>
      <c r="K30" s="78">
        <f t="shared" si="3"/>
        <v>4.827271871185871E-2</v>
      </c>
      <c r="L30" s="79"/>
      <c r="M30" s="80"/>
      <c r="N30" s="81">
        <f>分析係数表!H33</f>
        <v>8.9800920101816757E-4</v>
      </c>
      <c r="O30" s="82">
        <f t="shared" si="4"/>
        <v>1.0475292699516456E-2</v>
      </c>
      <c r="P30" s="76">
        <f>分析係数表!C33</f>
        <v>0.76063364256957811</v>
      </c>
      <c r="Q30" s="82">
        <f t="shared" si="5"/>
        <v>7.967860043015711E-3</v>
      </c>
      <c r="R30" s="83">
        <v>2.609710080260965E-2</v>
      </c>
      <c r="S30" s="84">
        <f t="shared" si="6"/>
        <v>0.12117939769083982</v>
      </c>
      <c r="T30" s="85">
        <f>分析係数表!F33</f>
        <v>0.64710610932475887</v>
      </c>
      <c r="U30" s="86">
        <f t="shared" si="7"/>
        <v>7.8415928570037027E-2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投入係数表!G31</f>
        <v>8.0324594605919244E-2</v>
      </c>
      <c r="E31" s="77">
        <f t="shared" si="0"/>
        <v>8.0324594605919248</v>
      </c>
      <c r="F31" s="76">
        <f>分析係数表!C34</f>
        <v>0.60932856586849216</v>
      </c>
      <c r="G31" s="77">
        <f t="shared" si="1"/>
        <v>4.8944070035192793</v>
      </c>
      <c r="H31" s="77">
        <v>5.2377516143614375</v>
      </c>
      <c r="I31" s="77">
        <f t="shared" si="2"/>
        <v>5.2377516143614375</v>
      </c>
      <c r="J31" s="76">
        <f>分析係数表!G34</f>
        <v>0.42480111354608457</v>
      </c>
      <c r="K31" s="78">
        <f t="shared" si="3"/>
        <v>2.225002718258541</v>
      </c>
      <c r="L31" s="79"/>
      <c r="M31" s="80"/>
      <c r="N31" s="81">
        <f>分析係数表!H34</f>
        <v>0.14716781407871807</v>
      </c>
      <c r="O31" s="82">
        <f t="shared" si="4"/>
        <v>1.7167150700401363</v>
      </c>
      <c r="P31" s="76">
        <f>分析係数表!C34</f>
        <v>0.60932856586849216</v>
      </c>
      <c r="Q31" s="82">
        <f t="shared" si="5"/>
        <v>1.0460435316323844</v>
      </c>
      <c r="R31" s="83">
        <v>1.1431400847300428</v>
      </c>
      <c r="S31" s="84">
        <f t="shared" si="6"/>
        <v>6.3808916990914799</v>
      </c>
      <c r="T31" s="85">
        <f>分析係数表!F34</f>
        <v>0.70056004390220861</v>
      </c>
      <c r="U31" s="86">
        <f t="shared" si="7"/>
        <v>4.4701977688507659</v>
      </c>
      <c r="V31" s="87">
        <f>分析係数表!D34</f>
        <v>0.12153061706589328</v>
      </c>
      <c r="W31" s="167">
        <f t="shared" si="8"/>
        <v>1</v>
      </c>
      <c r="X31" s="76">
        <f>分析係数表!E34</f>
        <v>9.2329106655473059E-2</v>
      </c>
      <c r="Y31" s="166">
        <f t="shared" si="9"/>
        <v>1</v>
      </c>
    </row>
    <row r="32" spans="1:25" x14ac:dyDescent="0.2">
      <c r="A32" s="6" t="s">
        <v>20</v>
      </c>
      <c r="B32" s="5" t="s">
        <v>37</v>
      </c>
      <c r="C32" s="90"/>
      <c r="D32" s="76">
        <f>投入係数表!G32</f>
        <v>4.6824587622386416E-3</v>
      </c>
      <c r="E32" s="77">
        <f t="shared" si="0"/>
        <v>0.46824587622386415</v>
      </c>
      <c r="F32" s="76">
        <f>分析係数表!C35</f>
        <v>0.431182157394844</v>
      </c>
      <c r="G32" s="77">
        <f t="shared" si="1"/>
        <v>0.20189926710144485</v>
      </c>
      <c r="H32" s="77">
        <v>0.29921960703052725</v>
      </c>
      <c r="I32" s="77">
        <f t="shared" si="2"/>
        <v>0.29921960703052725</v>
      </c>
      <c r="J32" s="76">
        <f>分析係数表!G35</f>
        <v>0.31375152118597188</v>
      </c>
      <c r="K32" s="78">
        <f t="shared" si="3"/>
        <v>9.3880606874496647E-2</v>
      </c>
      <c r="L32" s="79"/>
      <c r="M32" s="80"/>
      <c r="N32" s="81">
        <f>分析係数表!H35</f>
        <v>5.4452734914836147E-2</v>
      </c>
      <c r="O32" s="82">
        <f t="shared" si="4"/>
        <v>0.63519208475298017</v>
      </c>
      <c r="P32" s="76">
        <f>分析係数表!C35</f>
        <v>0.431182157394844</v>
      </c>
      <c r="Q32" s="82">
        <f t="shared" si="5"/>
        <v>0.2738834934639186</v>
      </c>
      <c r="R32" s="83">
        <v>0.39931840671832758</v>
      </c>
      <c r="S32" s="84">
        <f t="shared" si="6"/>
        <v>0.69853801374885482</v>
      </c>
      <c r="T32" s="85">
        <f>分析係数表!F35</f>
        <v>0.64533318582439059</v>
      </c>
      <c r="U32" s="86">
        <f t="shared" si="7"/>
        <v>0.45078976183199043</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投入係数表!G33</f>
        <v>1.4874924927022082E-3</v>
      </c>
      <c r="E33" s="77">
        <f t="shared" si="0"/>
        <v>0.14874924927022082</v>
      </c>
      <c r="F33" s="76">
        <f>分析係数表!C36</f>
        <v>0.9563715649468405</v>
      </c>
      <c r="G33" s="77">
        <f t="shared" si="1"/>
        <v>0.14225955230922877</v>
      </c>
      <c r="H33" s="77">
        <v>0.34484081036424952</v>
      </c>
      <c r="I33" s="77">
        <f t="shared" si="2"/>
        <v>0.34484081036424952</v>
      </c>
      <c r="J33" s="76">
        <f>分析係数表!G36</f>
        <v>5.2691079299754126E-2</v>
      </c>
      <c r="K33" s="78">
        <f t="shared" si="3"/>
        <v>1.8170034484694148E-2</v>
      </c>
      <c r="L33" s="79"/>
      <c r="M33" s="80"/>
      <c r="N33" s="81">
        <f>分析係数表!H36</f>
        <v>0.23827203956962312</v>
      </c>
      <c r="O33" s="82">
        <f t="shared" si="4"/>
        <v>2.7794474196618761</v>
      </c>
      <c r="P33" s="76">
        <f>分析係数表!C36</f>
        <v>0.9563715649468405</v>
      </c>
      <c r="Q33" s="82">
        <f t="shared" si="5"/>
        <v>2.6581844784294861</v>
      </c>
      <c r="R33" s="83">
        <v>2.7912748151315103</v>
      </c>
      <c r="S33" s="84">
        <f t="shared" si="6"/>
        <v>3.1361156254957598</v>
      </c>
      <c r="T33" s="85">
        <f>分析係数表!F36</f>
        <v>0.845410170661959</v>
      </c>
      <c r="U33" s="86">
        <f t="shared" si="7"/>
        <v>2.6513040461660067</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投入係数表!G34</f>
        <v>2.7190385072000223E-2</v>
      </c>
      <c r="E34" s="77">
        <f t="shared" si="0"/>
        <v>2.7190385072000223</v>
      </c>
      <c r="F34" s="76">
        <f>分析係数表!C37</f>
        <v>0.69581462679851724</v>
      </c>
      <c r="G34" s="77">
        <f t="shared" si="1"/>
        <v>1.8919467641381809</v>
      </c>
      <c r="H34" s="77">
        <v>2.1717376875214662</v>
      </c>
      <c r="I34" s="77">
        <f t="shared" si="2"/>
        <v>2.1717376875214662</v>
      </c>
      <c r="J34" s="76">
        <f>分析係数表!G37</f>
        <v>0.3862869649112583</v>
      </c>
      <c r="K34" s="78">
        <f t="shared" si="3"/>
        <v>0.83891395989606188</v>
      </c>
      <c r="L34" s="79"/>
      <c r="M34" s="80"/>
      <c r="N34" s="81">
        <f>分析係数表!H37</f>
        <v>4.5947077854218935E-2</v>
      </c>
      <c r="O34" s="82">
        <f t="shared" si="4"/>
        <v>0.53597344956455129</v>
      </c>
      <c r="P34" s="76">
        <f>分析係数表!C37</f>
        <v>0.69581462679851724</v>
      </c>
      <c r="Q34" s="82">
        <f t="shared" si="5"/>
        <v>0.37293816578267214</v>
      </c>
      <c r="R34" s="83">
        <v>0.45023409870204306</v>
      </c>
      <c r="S34" s="84">
        <f t="shared" si="6"/>
        <v>2.6219717862235092</v>
      </c>
      <c r="T34" s="85">
        <f>分析係数表!F37</f>
        <v>0.69012607082499655</v>
      </c>
      <c r="U34" s="86">
        <f t="shared" si="7"/>
        <v>1.8094910866404283</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投入係数表!G35</f>
        <v>3.6104864728969091E-3</v>
      </c>
      <c r="E35" s="77">
        <f t="shared" si="0"/>
        <v>0.36104864728969094</v>
      </c>
      <c r="F35" s="76">
        <f>分析係数表!C38</f>
        <v>0.41697687137236916</v>
      </c>
      <c r="G35" s="77">
        <f t="shared" si="1"/>
        <v>0.15054893536008135</v>
      </c>
      <c r="H35" s="77">
        <v>0.31308508796526507</v>
      </c>
      <c r="I35" s="77">
        <f t="shared" si="2"/>
        <v>0.31308508796526507</v>
      </c>
      <c r="J35" s="76">
        <f>分析係数表!G38</f>
        <v>8.9658129653451837E-2</v>
      </c>
      <c r="K35" s="78">
        <f t="shared" si="3"/>
        <v>2.8070623409352111E-2</v>
      </c>
      <c r="L35" s="79"/>
      <c r="M35" s="80"/>
      <c r="N35" s="81">
        <f>分析係数表!H38</f>
        <v>4.1195576072902453E-2</v>
      </c>
      <c r="O35" s="82">
        <f t="shared" si="4"/>
        <v>0.48054709996241951</v>
      </c>
      <c r="P35" s="76">
        <f>分析係数表!C38</f>
        <v>0.41697687137236916</v>
      </c>
      <c r="Q35" s="82">
        <f t="shared" si="5"/>
        <v>0.20037702628939483</v>
      </c>
      <c r="R35" s="83">
        <v>0.28301802287049055</v>
      </c>
      <c r="S35" s="84">
        <f t="shared" si="6"/>
        <v>0.59610311083575562</v>
      </c>
      <c r="T35" s="85">
        <f>分析係数表!F38</f>
        <v>0.51116828441118001</v>
      </c>
      <c r="U35" s="86">
        <f t="shared" si="7"/>
        <v>0.30470900449808069</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投入係数表!G36</f>
        <v>0</v>
      </c>
      <c r="E36" s="77">
        <f t="shared" si="0"/>
        <v>0</v>
      </c>
      <c r="F36" s="76">
        <f>分析係数表!C39</f>
        <v>1</v>
      </c>
      <c r="G36" s="77">
        <f t="shared" si="1"/>
        <v>0</v>
      </c>
      <c r="H36" s="77">
        <v>1.070168506148433E-2</v>
      </c>
      <c r="I36" s="77">
        <f t="shared" si="2"/>
        <v>1.070168506148433E-2</v>
      </c>
      <c r="J36" s="76">
        <f>分析係数表!G39</f>
        <v>0.3542438962035025</v>
      </c>
      <c r="K36" s="78">
        <f t="shared" si="3"/>
        <v>3.7910066121230285E-3</v>
      </c>
      <c r="L36" s="79"/>
      <c r="M36" s="80"/>
      <c r="N36" s="81">
        <f>分析係数表!H39</f>
        <v>3.5817057247689217E-3</v>
      </c>
      <c r="O36" s="82">
        <f t="shared" si="4"/>
        <v>4.1780658581168729E-2</v>
      </c>
      <c r="P36" s="76">
        <f>分析係数表!C39</f>
        <v>1</v>
      </c>
      <c r="Q36" s="82">
        <f t="shared" si="5"/>
        <v>4.1780658581168729E-2</v>
      </c>
      <c r="R36" s="83">
        <v>4.5765978244606619E-2</v>
      </c>
      <c r="S36" s="84">
        <f t="shared" si="6"/>
        <v>5.6467663306090946E-2</v>
      </c>
      <c r="T36" s="85">
        <f>分析係数表!F39</f>
        <v>0.7050204525118241</v>
      </c>
      <c r="U36" s="86">
        <f t="shared" si="7"/>
        <v>3.9810857536345563E-2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投入係数表!G37</f>
        <v>7.681886112546615E-5</v>
      </c>
      <c r="E37" s="77">
        <f t="shared" si="0"/>
        <v>7.681886112546615E-3</v>
      </c>
      <c r="F37" s="76">
        <f>分析係数表!C40</f>
        <v>1</v>
      </c>
      <c r="G37" s="77">
        <f t="shared" si="1"/>
        <v>7.681886112546615E-3</v>
      </c>
      <c r="H37" s="77">
        <v>1.469628467158015E-2</v>
      </c>
      <c r="I37" s="77">
        <f t="shared" si="2"/>
        <v>1.469628467158015E-2</v>
      </c>
      <c r="J37" s="76">
        <f>分析係数表!G40</f>
        <v>0.54480720679366534</v>
      </c>
      <c r="K37" s="78">
        <f t="shared" si="3"/>
        <v>8.006641802168141E-3</v>
      </c>
      <c r="L37" s="79"/>
      <c r="M37" s="80"/>
      <c r="N37" s="81">
        <f>分析係数表!H40</f>
        <v>3.1654426986686419E-2</v>
      </c>
      <c r="O37" s="82">
        <f t="shared" si="4"/>
        <v>0.36924943257268983</v>
      </c>
      <c r="P37" s="76">
        <f>分析係数表!C40</f>
        <v>1</v>
      </c>
      <c r="Q37" s="82">
        <f t="shared" si="5"/>
        <v>0.36924943257268983</v>
      </c>
      <c r="R37" s="83">
        <v>0.37220201026783561</v>
      </c>
      <c r="S37" s="84">
        <f t="shared" si="6"/>
        <v>0.38689829493941574</v>
      </c>
      <c r="T37" s="85">
        <f>分析係数表!F40</f>
        <v>0.74295960523295845</v>
      </c>
      <c r="U37" s="86">
        <f t="shared" si="7"/>
        <v>0.28744980447349305</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投入係数表!G38</f>
        <v>0</v>
      </c>
      <c r="E38" s="77">
        <f t="shared" si="0"/>
        <v>0</v>
      </c>
      <c r="F38" s="76">
        <f>分析係数表!C41</f>
        <v>0.7716092186228849</v>
      </c>
      <c r="G38" s="77">
        <f t="shared" si="1"/>
        <v>0</v>
      </c>
      <c r="H38" s="77">
        <v>4.1729406349072656E-3</v>
      </c>
      <c r="I38" s="77">
        <f t="shared" si="2"/>
        <v>4.1729406349072656E-3</v>
      </c>
      <c r="J38" s="76">
        <f>分析係数表!G41</f>
        <v>0.4437271381292458</v>
      </c>
      <c r="K38" s="78">
        <f t="shared" si="3"/>
        <v>1.8516470055106389E-3</v>
      </c>
      <c r="L38" s="79"/>
      <c r="M38" s="80"/>
      <c r="N38" s="81">
        <f>分析係数表!H41</f>
        <v>4.8285080570498094E-2</v>
      </c>
      <c r="O38" s="82">
        <f t="shared" si="4"/>
        <v>0.56324629126541625</v>
      </c>
      <c r="P38" s="76">
        <f>分析係数表!C41</f>
        <v>0.7716092186228849</v>
      </c>
      <c r="Q38" s="82">
        <f t="shared" si="5"/>
        <v>0.43460603069554565</v>
      </c>
      <c r="R38" s="83">
        <v>0.44292334456183052</v>
      </c>
      <c r="S38" s="84">
        <f t="shared" si="6"/>
        <v>0.44709628519673777</v>
      </c>
      <c r="T38" s="85">
        <f>分析係数表!F41</f>
        <v>0.54924555826511057</v>
      </c>
      <c r="U38" s="86">
        <f t="shared" si="7"/>
        <v>0.24556564876113932</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投入係数表!G39</f>
        <v>4.6091316675279692E-4</v>
      </c>
      <c r="E39" s="77">
        <f>$C$9*D39</f>
        <v>4.6091316675279694E-2</v>
      </c>
      <c r="F39" s="76">
        <f>分析係数表!C42</f>
        <v>0.97588334268087495</v>
      </c>
      <c r="G39" s="77">
        <f>E39*F39</f>
        <v>4.4979748185634702E-2</v>
      </c>
      <c r="H39" s="77">
        <v>5.8248535792777584E-2</v>
      </c>
      <c r="I39" s="77">
        <f>C39+H39</f>
        <v>5.8248535792777584E-2</v>
      </c>
      <c r="J39" s="76">
        <f>分析係数表!G42</f>
        <v>0.48510773130544993</v>
      </c>
      <c r="K39" s="78">
        <f>I39*J39</f>
        <v>2.8256815050298631E-2</v>
      </c>
      <c r="L39" s="79"/>
      <c r="M39" s="80"/>
      <c r="N39" s="81">
        <f>分析係数表!H42</f>
        <v>1.103120860117981E-2</v>
      </c>
      <c r="O39" s="82">
        <f t="shared" si="4"/>
        <v>0.12867923713450261</v>
      </c>
      <c r="P39" s="76">
        <f>分析係数表!C42</f>
        <v>0.97588334268087495</v>
      </c>
      <c r="Q39" s="82">
        <f>O39*P39</f>
        <v>0.12557592406844337</v>
      </c>
      <c r="R39" s="83">
        <v>0.13305127600168698</v>
      </c>
      <c r="S39" s="84">
        <f>I39+R39</f>
        <v>0.19129981179446456</v>
      </c>
      <c r="T39" s="85">
        <f>分析係数表!F42</f>
        <v>0.55931558935361214</v>
      </c>
      <c r="U39" s="86">
        <f t="shared" si="7"/>
        <v>0.10699696697705603</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投入係数表!G40</f>
        <v>2.5612106652513372E-2</v>
      </c>
      <c r="E40" s="77">
        <f>$C$9*D40</f>
        <v>2.5612106652513371</v>
      </c>
      <c r="F40" s="76">
        <f>分析係数表!C43</f>
        <v>0.34022693007694482</v>
      </c>
      <c r="G40" s="77">
        <f>E40*F40</f>
        <v>0.87139284191879196</v>
      </c>
      <c r="H40" s="77">
        <v>1.2182551628069793</v>
      </c>
      <c r="I40" s="77">
        <f>C40+H40</f>
        <v>1.2182551628069793</v>
      </c>
      <c r="J40" s="76">
        <f>分析係数表!G43</f>
        <v>0.33724329370148376</v>
      </c>
      <c r="K40" s="78">
        <f>I40*J40</f>
        <v>0.41084838367386306</v>
      </c>
      <c r="L40" s="79"/>
      <c r="M40" s="80"/>
      <c r="N40" s="81">
        <f>分析係数表!H43</f>
        <v>3.0928867340200058E-2</v>
      </c>
      <c r="O40" s="82">
        <f t="shared" si="4"/>
        <v>0.36078576687830172</v>
      </c>
      <c r="P40" s="76">
        <f>分析係数表!C43</f>
        <v>0.34022693007694482</v>
      </c>
      <c r="Q40" s="82">
        <f>O40*P40</f>
        <v>0.12274903388046088</v>
      </c>
      <c r="R40" s="83">
        <v>0.26941589896869084</v>
      </c>
      <c r="S40" s="84">
        <f>I40+R40</f>
        <v>1.4876710617756701</v>
      </c>
      <c r="T40" s="85">
        <f>分析係数表!F43</f>
        <v>0.5626289672791589</v>
      </c>
      <c r="U40" s="86">
        <f t="shared" si="7"/>
        <v>0.83700683313793511</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投入係数表!G41</f>
        <v>1.5712948866572623E-4</v>
      </c>
      <c r="E41" s="77">
        <f>$C$9*D41</f>
        <v>1.5712948866572624E-2</v>
      </c>
      <c r="F41" s="76">
        <f>分析係数表!C44</f>
        <v>0.45077084579422144</v>
      </c>
      <c r="G41" s="77">
        <f>E41*F41</f>
        <v>7.0829392505062944E-3</v>
      </c>
      <c r="H41" s="77">
        <v>1.1816037431692367E-2</v>
      </c>
      <c r="I41" s="77">
        <f>C41+H41</f>
        <v>1.1816037431692367E-2</v>
      </c>
      <c r="J41" s="76">
        <f>分析係数表!G44</f>
        <v>0.26937180019371798</v>
      </c>
      <c r="K41" s="78">
        <f>I41*J41</f>
        <v>3.1829072741313288E-3</v>
      </c>
      <c r="L41" s="79"/>
      <c r="M41" s="80"/>
      <c r="N41" s="81">
        <f>分析係数表!H44</f>
        <v>0.10969619474561307</v>
      </c>
      <c r="O41" s="82">
        <f t="shared" si="4"/>
        <v>1.2796079891838532</v>
      </c>
      <c r="P41" s="76">
        <f>分析係数表!C44</f>
        <v>0.45077084579422144</v>
      </c>
      <c r="Q41" s="82">
        <f>O41*P41</f>
        <v>0.57680997556944846</v>
      </c>
      <c r="R41" s="83">
        <v>0.5860088186763639</v>
      </c>
      <c r="S41" s="84">
        <f>I41+R41</f>
        <v>0.59782485610805625</v>
      </c>
      <c r="T41" s="85">
        <f>分析係数表!F44</f>
        <v>0.50977584059775838</v>
      </c>
      <c r="U41" s="86">
        <f t="shared" si="7"/>
        <v>0.30475666855271832</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投入係数表!G42</f>
        <v>4.8884729807114821E-4</v>
      </c>
      <c r="E42" s="77">
        <f>$C$9*D42</f>
        <v>4.8884729807114821E-2</v>
      </c>
      <c r="F42" s="76">
        <f>分析係数表!C45</f>
        <v>1</v>
      </c>
      <c r="G42" s="77">
        <f>E42*F42</f>
        <v>4.8884729807114821E-2</v>
      </c>
      <c r="H42" s="77">
        <v>6.3824647570147497E-2</v>
      </c>
      <c r="I42" s="77">
        <f>C42+H42</f>
        <v>6.3824647570147497E-2</v>
      </c>
      <c r="J42" s="76">
        <f>分析係数表!G45</f>
        <v>0</v>
      </c>
      <c r="K42" s="78">
        <f>I42*J42</f>
        <v>0</v>
      </c>
      <c r="L42" s="79"/>
      <c r="M42" s="80"/>
      <c r="N42" s="81">
        <f>分析係数表!H45</f>
        <v>0</v>
      </c>
      <c r="O42" s="82">
        <f t="shared" si="4"/>
        <v>0</v>
      </c>
      <c r="P42" s="76">
        <f>分析係数表!C45</f>
        <v>1</v>
      </c>
      <c r="Q42" s="82">
        <f>O42*P42</f>
        <v>0</v>
      </c>
      <c r="R42" s="83">
        <v>6.9359754745678057E-3</v>
      </c>
      <c r="S42" s="84">
        <f>I42+R42</f>
        <v>7.076062304471531E-2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投入係数表!G43</f>
        <v>6.3864407726580722E-3</v>
      </c>
      <c r="E43" s="77">
        <f>$C$9*D43</f>
        <v>0.63864407726580719</v>
      </c>
      <c r="F43" s="76">
        <f>分析係数表!C46</f>
        <v>7.4198450828512619E-2</v>
      </c>
      <c r="G43" s="77">
        <f>E43*F43</f>
        <v>4.738640116392781E-2</v>
      </c>
      <c r="H43" s="77">
        <v>5.6467673872249491E-2</v>
      </c>
      <c r="I43" s="77">
        <f>C43+H43</f>
        <v>5.6467673872249491E-2</v>
      </c>
      <c r="J43" s="76">
        <f>分析係数表!G46</f>
        <v>9.2287409360580098E-3</v>
      </c>
      <c r="K43" s="78">
        <f>I43*J43</f>
        <v>5.2112553342880221E-4</v>
      </c>
      <c r="L43" s="79"/>
      <c r="M43" s="80"/>
      <c r="N43" s="81">
        <f>分析係数表!H46</f>
        <v>2.0514344703613255E-2</v>
      </c>
      <c r="O43" s="82">
        <f t="shared" si="4"/>
        <v>0.23930018207550247</v>
      </c>
      <c r="P43" s="76">
        <f>分析係数表!C46</f>
        <v>7.4198450828512619E-2</v>
      </c>
      <c r="Q43" s="82">
        <f>O43*P43</f>
        <v>1.7755702792983285E-2</v>
      </c>
      <c r="R43" s="83">
        <v>2.1028625841513948E-2</v>
      </c>
      <c r="S43" s="84">
        <f>I43+R43</f>
        <v>7.7496299713763442E-2</v>
      </c>
      <c r="T43" s="85">
        <f>分析係数表!F46</f>
        <v>0.31311799604482532</v>
      </c>
      <c r="U43" s="86">
        <f t="shared" si="7"/>
        <v>2.4265486067262778E-2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投入係数表!G44</f>
        <v>0.68062907663728922</v>
      </c>
      <c r="E44" s="91">
        <f>SUM(E5:E43)</f>
        <v>68.062907663728922</v>
      </c>
      <c r="F44" s="92">
        <f>分析係数表!C47</f>
        <v>0.51595339019249375</v>
      </c>
      <c r="G44" s="91">
        <f>SUM(G5:G43)</f>
        <v>13.266281312724397</v>
      </c>
      <c r="H44" s="91">
        <f>SUM(H5:H43)</f>
        <v>15.156368001108602</v>
      </c>
      <c r="I44" s="91">
        <f>SUM(I5:I43)</f>
        <v>115.15636800110859</v>
      </c>
      <c r="J44" s="92">
        <f>分析係数表!G47</f>
        <v>0.27631170572057684</v>
      </c>
      <c r="K44" s="93">
        <f>SUM(K5:K43)</f>
        <v>18.594607516316906</v>
      </c>
      <c r="L44" s="94">
        <f>最終需要_まとめ!$L$33</f>
        <v>0.62733333333333341</v>
      </c>
      <c r="M44" s="91">
        <f>K44*L44</f>
        <v>11.665017115236139</v>
      </c>
      <c r="N44" s="95">
        <f>分析係数表!H47</f>
        <v>1</v>
      </c>
      <c r="O44" s="96">
        <f>SUM(O5:O43)</f>
        <v>11.665017115236141</v>
      </c>
      <c r="P44" s="92">
        <f>分析係数表!C47</f>
        <v>0.51595339019249375</v>
      </c>
      <c r="Q44" s="96">
        <f>SUM(Q5:Q43)</f>
        <v>6.6777884852823339</v>
      </c>
      <c r="R44" s="91">
        <f>SUM(R5:R43)</f>
        <v>7.5265622778662715</v>
      </c>
      <c r="S44" s="97">
        <f>SUM(S5:S43)</f>
        <v>122.68293027897488</v>
      </c>
      <c r="T44" s="98">
        <f>分析係数表!F47</f>
        <v>0.58636886885395456</v>
      </c>
      <c r="U44" s="99">
        <f>SUM(U5:U43)</f>
        <v>44.544944697375875</v>
      </c>
      <c r="V44" s="100">
        <f>分析係数表!D47</f>
        <v>7.5124891062718996E-2</v>
      </c>
      <c r="W44" s="164">
        <f>SUM(W5:W43)</f>
        <v>3</v>
      </c>
      <c r="X44" s="92">
        <f>分析係数表!E47</f>
        <v>6.0854966829428862E-2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304</v>
      </c>
      <c r="S2" s="3" t="s">
        <v>153</v>
      </c>
      <c r="U2" s="64" t="s">
        <v>210</v>
      </c>
      <c r="W2" s="3" t="s">
        <v>130</v>
      </c>
      <c r="Y2" s="3" t="s">
        <v>154</v>
      </c>
    </row>
    <row r="3" spans="1:25" ht="44" x14ac:dyDescent="0.2">
      <c r="B3" s="65"/>
      <c r="C3" s="66" t="s">
        <v>228</v>
      </c>
      <c r="D3" s="66" t="s">
        <v>247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投入係数表!H5</f>
        <v>8.6430423509075201E-3</v>
      </c>
      <c r="E5" s="77">
        <f t="shared" ref="E5:E38" si="0">$C$10*D5</f>
        <v>0.86430423509075205</v>
      </c>
      <c r="F5" s="76">
        <f>分析係数表!C8</f>
        <v>4.9649173197653385E-3</v>
      </c>
      <c r="G5" s="77">
        <f t="shared" ref="G5:G38" si="1">E5*F5</f>
        <v>4.2911990663486079E-3</v>
      </c>
      <c r="H5" s="77">
        <f t="array" ref="H5:H43">MMULT(逆行列係数!C5:AO43,'6'!G5:G43)</f>
        <v>4.3579491314999393E-3</v>
      </c>
      <c r="I5" s="77">
        <f t="shared" ref="I5:I38" si="2">C5+H5</f>
        <v>4.3579491314999393E-3</v>
      </c>
      <c r="J5" s="76">
        <f>分析係数表!G8</f>
        <v>0.11989459815546773</v>
      </c>
      <c r="K5" s="78">
        <f t="shared" ref="K5:K38" si="3">I5*J5</f>
        <v>5.2249455990315485E-4</v>
      </c>
      <c r="L5" s="79" t="s">
        <v>181</v>
      </c>
      <c r="M5" s="80" t="s">
        <v>181</v>
      </c>
      <c r="N5" s="81">
        <f>分析係数表!H8</f>
        <v>9.9138626395589742E-3</v>
      </c>
      <c r="O5" s="82">
        <f t="shared" ref="O5:O43" si="4">$M$44*N5</f>
        <v>0.17476663610406096</v>
      </c>
      <c r="P5" s="76">
        <f>分析係数表!C8</f>
        <v>4.9649173197653385E-3</v>
      </c>
      <c r="Q5" s="82">
        <f t="shared" ref="Q5:Q38" si="5">O5*P5</f>
        <v>8.6770189851017861E-4</v>
      </c>
      <c r="R5" s="83">
        <f t="array" ref="R5:R43">MMULT(逆行列係数!C5:AO43,'6'!Q5:Q43)</f>
        <v>1.3137473400767225E-3</v>
      </c>
      <c r="S5" s="84">
        <f t="shared" ref="S5:S38" si="6">I5+R5</f>
        <v>5.6716964715766618E-3</v>
      </c>
      <c r="T5" s="85">
        <f>分析係数表!F8</f>
        <v>0.45454545454545453</v>
      </c>
      <c r="U5" s="86">
        <f t="shared" ref="U5:U43" si="7">S5*T5</f>
        <v>2.5780438507166646E-3</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76">
        <f>投入係数表!H6</f>
        <v>0</v>
      </c>
      <c r="E6" s="77">
        <f t="shared" si="0"/>
        <v>0</v>
      </c>
      <c r="F6" s="76">
        <f>分析係数表!C9</f>
        <v>0.15391380826737022</v>
      </c>
      <c r="G6" s="77">
        <f t="shared" si="1"/>
        <v>0</v>
      </c>
      <c r="H6" s="77">
        <v>6.6708354641338728E-5</v>
      </c>
      <c r="I6" s="77">
        <f t="shared" si="2"/>
        <v>6.6708354641338728E-5</v>
      </c>
      <c r="J6" s="76">
        <f>分析係数表!G9</f>
        <v>0.24468085106382978</v>
      </c>
      <c r="K6" s="78">
        <f t="shared" si="3"/>
        <v>1.6322256986710538E-5</v>
      </c>
      <c r="L6" s="79"/>
      <c r="M6" s="80"/>
      <c r="N6" s="81">
        <f>分析係数表!H9</f>
        <v>5.2529564767522905E-4</v>
      </c>
      <c r="O6" s="82">
        <f t="shared" si="4"/>
        <v>9.2601800773374193E-3</v>
      </c>
      <c r="P6" s="76">
        <f>分析係数表!C9</f>
        <v>0.15391380826737022</v>
      </c>
      <c r="Q6" s="82">
        <f t="shared" si="5"/>
        <v>1.4252695809446332E-3</v>
      </c>
      <c r="R6" s="83">
        <v>1.6525295951886571E-3</v>
      </c>
      <c r="S6" s="84">
        <f t="shared" si="6"/>
        <v>1.7192379498299959E-3</v>
      </c>
      <c r="T6" s="85">
        <f>分析係数表!F9</f>
        <v>0.66489361702127658</v>
      </c>
      <c r="U6" s="86">
        <f t="shared" si="7"/>
        <v>1.1431103389827101E-3</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投入係数表!H7</f>
        <v>0</v>
      </c>
      <c r="E7" s="77">
        <f t="shared" si="0"/>
        <v>0</v>
      </c>
      <c r="F7" s="76">
        <f>分析係数表!C10</f>
        <v>3.7301329873500322E-3</v>
      </c>
      <c r="G7" s="77">
        <f t="shared" si="1"/>
        <v>0</v>
      </c>
      <c r="H7" s="77">
        <v>9.0470883850761388E-6</v>
      </c>
      <c r="I7" s="77">
        <f t="shared" si="2"/>
        <v>9.0470883850761388E-6</v>
      </c>
      <c r="J7" s="76">
        <f>分析係数表!G10</f>
        <v>0.17857142857142858</v>
      </c>
      <c r="K7" s="78">
        <f t="shared" si="3"/>
        <v>1.6155514973350248E-6</v>
      </c>
      <c r="L7" s="79"/>
      <c r="M7" s="80"/>
      <c r="N7" s="81">
        <f>分析係数表!H10</f>
        <v>9.7827374022421611E-4</v>
      </c>
      <c r="O7" s="82">
        <f t="shared" si="4"/>
        <v>1.7245509342212344E-2</v>
      </c>
      <c r="P7" s="76">
        <f>分析係数表!C10</f>
        <v>3.7301329873500322E-3</v>
      </c>
      <c r="Q7" s="82">
        <f t="shared" si="5"/>
        <v>6.4328043281039422E-5</v>
      </c>
      <c r="R7" s="83">
        <v>1.2651146920718485E-4</v>
      </c>
      <c r="S7" s="84">
        <f t="shared" si="6"/>
        <v>1.35558557592261E-4</v>
      </c>
      <c r="T7" s="85">
        <f>分析係数表!F10</f>
        <v>0.5178571428571429</v>
      </c>
      <c r="U7" s="86">
        <f t="shared" si="7"/>
        <v>7.0199967324563735E-5</v>
      </c>
      <c r="V7" s="87">
        <f>分析係数表!D10</f>
        <v>0</v>
      </c>
      <c r="W7" s="167">
        <f t="shared" si="8"/>
        <v>0</v>
      </c>
      <c r="X7" s="76">
        <f>分析係数表!E10</f>
        <v>0</v>
      </c>
      <c r="Y7" s="166">
        <f t="shared" si="9"/>
        <v>0</v>
      </c>
    </row>
    <row r="8" spans="1:25" x14ac:dyDescent="0.2">
      <c r="A8" s="6" t="s">
        <v>222</v>
      </c>
      <c r="B8" s="5" t="s">
        <v>27</v>
      </c>
      <c r="C8" s="90"/>
      <c r="D8" s="76">
        <f>投入係数表!H8</f>
        <v>4.3215211754537599E-4</v>
      </c>
      <c r="E8" s="77">
        <f t="shared" si="0"/>
        <v>4.3215211754537596E-2</v>
      </c>
      <c r="F8" s="76">
        <f>分析係数表!C11</f>
        <v>0.13696369636963701</v>
      </c>
      <c r="G8" s="77">
        <f t="shared" si="1"/>
        <v>5.9189151412980551E-3</v>
      </c>
      <c r="H8" s="77">
        <v>9.4174450180814773E-3</v>
      </c>
      <c r="I8" s="77">
        <f t="shared" si="2"/>
        <v>9.4174450180814773E-3</v>
      </c>
      <c r="J8" s="76">
        <f>分析係数表!G11</f>
        <v>0.3392857142857143</v>
      </c>
      <c r="K8" s="78">
        <f t="shared" si="3"/>
        <v>3.1952045597062155E-3</v>
      </c>
      <c r="L8" s="79"/>
      <c r="M8" s="80"/>
      <c r="N8" s="81">
        <f>分析係数表!H11</f>
        <v>-1.9072761791536302E-5</v>
      </c>
      <c r="O8" s="82">
        <f t="shared" si="4"/>
        <v>-3.3622439009999699E-4</v>
      </c>
      <c r="P8" s="76">
        <f>分析係数表!C11</f>
        <v>0.13696369636963701</v>
      </c>
      <c r="Q8" s="82">
        <f t="shared" si="5"/>
        <v>-4.6050535277722376E-5</v>
      </c>
      <c r="R8" s="83">
        <v>8.4742015481183955E-4</v>
      </c>
      <c r="S8" s="84">
        <f t="shared" si="6"/>
        <v>1.0264865172893317E-2</v>
      </c>
      <c r="T8" s="85">
        <f>分析係数表!F11</f>
        <v>0.56043956043956045</v>
      </c>
      <c r="U8" s="86">
        <f t="shared" si="7"/>
        <v>5.7528365254676831E-3</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投入係数表!H9</f>
        <v>2.5929127052722557E-3</v>
      </c>
      <c r="E9" s="77">
        <f t="shared" si="0"/>
        <v>0.25929127052722556</v>
      </c>
      <c r="F9" s="76">
        <f>分析係数表!C12</f>
        <v>0.20704451619317732</v>
      </c>
      <c r="G9" s="77">
        <f t="shared" si="1"/>
        <v>5.3684835659423676E-2</v>
      </c>
      <c r="H9" s="77">
        <v>5.6637707780544749E-2</v>
      </c>
      <c r="I9" s="77">
        <f t="shared" si="2"/>
        <v>5.6637707780544749E-2</v>
      </c>
      <c r="J9" s="76">
        <f>分析係数表!G12</f>
        <v>0.14105339609201503</v>
      </c>
      <c r="K9" s="78">
        <f t="shared" si="3"/>
        <v>7.9889410293129803E-3</v>
      </c>
      <c r="L9" s="79"/>
      <c r="M9" s="80"/>
      <c r="N9" s="81">
        <f>分析係数表!H12</f>
        <v>8.4721207878004259E-2</v>
      </c>
      <c r="O9" s="82">
        <f t="shared" si="4"/>
        <v>1.4935087408241867</v>
      </c>
      <c r="P9" s="76">
        <f>分析係数表!C12</f>
        <v>0.20704451619317732</v>
      </c>
      <c r="Q9" s="82">
        <f t="shared" si="5"/>
        <v>0.3092227946742252</v>
      </c>
      <c r="R9" s="83">
        <v>0.35273716531794724</v>
      </c>
      <c r="S9" s="84">
        <f t="shared" si="6"/>
        <v>0.40937487309849196</v>
      </c>
      <c r="T9" s="85">
        <f>分析係数表!F12</f>
        <v>0.31004441526879617</v>
      </c>
      <c r="U9" s="86">
        <f t="shared" si="7"/>
        <v>0.12692439315555959</v>
      </c>
      <c r="V9" s="87">
        <f>分析係数表!D12</f>
        <v>2.1317233962316856E-2</v>
      </c>
      <c r="W9" s="167">
        <f t="shared" si="8"/>
        <v>0</v>
      </c>
      <c r="X9" s="76">
        <f>分析係数表!E12</f>
        <v>2.1753704764166097E-2</v>
      </c>
      <c r="Y9" s="166">
        <f t="shared" si="9"/>
        <v>0</v>
      </c>
    </row>
    <row r="10" spans="1:25" x14ac:dyDescent="0.2">
      <c r="A10" s="6" t="s">
        <v>224</v>
      </c>
      <c r="B10" s="5" t="s">
        <v>28</v>
      </c>
      <c r="C10" s="75">
        <f>最終需要_まとめ!C11</f>
        <v>100</v>
      </c>
      <c r="D10" s="76">
        <f>投入係数表!H10</f>
        <v>0.24589455488331893</v>
      </c>
      <c r="E10" s="77">
        <f t="shared" si="0"/>
        <v>24.589455488331893</v>
      </c>
      <c r="F10" s="76">
        <f>分析係数表!C13</f>
        <v>0</v>
      </c>
      <c r="G10" s="77">
        <f t="shared" si="1"/>
        <v>0</v>
      </c>
      <c r="H10" s="77">
        <v>0</v>
      </c>
      <c r="I10" s="77">
        <f t="shared" si="2"/>
        <v>100</v>
      </c>
      <c r="J10" s="76">
        <f>分析係数表!G13</f>
        <v>0.24503025064822817</v>
      </c>
      <c r="K10" s="78">
        <f t="shared" si="3"/>
        <v>24.503025064822818</v>
      </c>
      <c r="L10" s="79"/>
      <c r="M10" s="80"/>
      <c r="N10" s="81">
        <f>分析係数表!H13</f>
        <v>1.3607620839853172E-2</v>
      </c>
      <c r="O10" s="82">
        <f t="shared" si="4"/>
        <v>0.23988209298676039</v>
      </c>
      <c r="P10" s="76">
        <f>分析係数表!C13</f>
        <v>0</v>
      </c>
      <c r="Q10" s="82">
        <f t="shared" si="5"/>
        <v>0</v>
      </c>
      <c r="R10" s="83">
        <v>0</v>
      </c>
      <c r="S10" s="84">
        <f t="shared" si="6"/>
        <v>100</v>
      </c>
      <c r="T10" s="85">
        <f>分析係数表!F13</f>
        <v>0.38375108038029387</v>
      </c>
      <c r="U10" s="86">
        <f t="shared" si="7"/>
        <v>38.375108038029389</v>
      </c>
      <c r="V10" s="87">
        <f>分析係数表!D13</f>
        <v>0.14001728608470182</v>
      </c>
      <c r="W10" s="167">
        <f t="shared" si="8"/>
        <v>14</v>
      </c>
      <c r="X10" s="76">
        <f>分析係数表!E13</f>
        <v>0.11279170267934313</v>
      </c>
      <c r="Y10" s="166">
        <f t="shared" si="9"/>
        <v>11</v>
      </c>
    </row>
    <row r="11" spans="1:25" x14ac:dyDescent="0.2">
      <c r="A11" s="6" t="s">
        <v>225</v>
      </c>
      <c r="B11" s="5" t="s">
        <v>268</v>
      </c>
      <c r="C11" s="90"/>
      <c r="D11" s="76">
        <f>投入係数表!H11</f>
        <v>6.0501296456352636E-3</v>
      </c>
      <c r="E11" s="77">
        <f t="shared" si="0"/>
        <v>0.60501296456352638</v>
      </c>
      <c r="F11" s="76">
        <f>分析係数表!C14</f>
        <v>3.4828780992665287E-2</v>
      </c>
      <c r="G11" s="77">
        <f t="shared" si="1"/>
        <v>2.1071864040506226E-2</v>
      </c>
      <c r="H11" s="77">
        <v>2.4908565643810374E-2</v>
      </c>
      <c r="I11" s="77">
        <f t="shared" si="2"/>
        <v>2.4908565643810374E-2</v>
      </c>
      <c r="J11" s="76">
        <f>分析係数表!G14</f>
        <v>0.17656215254614188</v>
      </c>
      <c r="K11" s="78">
        <f t="shared" si="3"/>
        <v>4.3979099669080356E-3</v>
      </c>
      <c r="L11" s="79"/>
      <c r="M11" s="80"/>
      <c r="N11" s="81">
        <f>分析係数表!H14</f>
        <v>1.0569488826143035E-3</v>
      </c>
      <c r="O11" s="82">
        <f t="shared" si="4"/>
        <v>1.8632434951374836E-2</v>
      </c>
      <c r="P11" s="76">
        <f>分析係数表!C14</f>
        <v>3.4828780992665287E-2</v>
      </c>
      <c r="Q11" s="82">
        <f t="shared" si="5"/>
        <v>6.4894499628151631E-4</v>
      </c>
      <c r="R11" s="83">
        <v>2.736981146801399E-3</v>
      </c>
      <c r="S11" s="84">
        <f t="shared" si="6"/>
        <v>2.7645546790611774E-2</v>
      </c>
      <c r="T11" s="85">
        <f>分析係数表!F14</f>
        <v>0.31487658438959304</v>
      </c>
      <c r="U11" s="86">
        <f t="shared" si="7"/>
        <v>8.7049353470105111E-3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投入係数表!H12</f>
        <v>0.11408815903197926</v>
      </c>
      <c r="E12" s="77">
        <f t="shared" si="0"/>
        <v>11.408815903197926</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0.13647908368142378</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投入係数表!H13</f>
        <v>6.0501296456352636E-3</v>
      </c>
      <c r="E13" s="77">
        <f t="shared" si="0"/>
        <v>0.60501296456352638</v>
      </c>
      <c r="F13" s="76">
        <f>分析係数表!C16</f>
        <v>1.5929944110702698E-2</v>
      </c>
      <c r="G13" s="77">
        <f t="shared" si="1"/>
        <v>9.637822711747528E-3</v>
      </c>
      <c r="H13" s="77">
        <v>1.0736145427300501E-2</v>
      </c>
      <c r="I13" s="77">
        <f t="shared" si="2"/>
        <v>1.0736145427300501E-2</v>
      </c>
      <c r="J13" s="76">
        <f>分析係数表!G16</f>
        <v>3.3304867634500426E-2</v>
      </c>
      <c r="K13" s="78">
        <f t="shared" si="3"/>
        <v>3.5756590236099019E-4</v>
      </c>
      <c r="L13" s="79"/>
      <c r="M13" s="80"/>
      <c r="N13" s="81">
        <f>分析係数表!H16</f>
        <v>1.5715955716225912E-2</v>
      </c>
      <c r="O13" s="82">
        <f t="shared" si="4"/>
        <v>0.27704889744239752</v>
      </c>
      <c r="P13" s="76">
        <f>分析係数表!C16</f>
        <v>1.5929944110702698E-2</v>
      </c>
      <c r="Q13" s="82">
        <f t="shared" si="5"/>
        <v>4.4133734521891966E-3</v>
      </c>
      <c r="R13" s="83">
        <v>5.1194865831455799E-3</v>
      </c>
      <c r="S13" s="84">
        <f t="shared" si="6"/>
        <v>1.5855632010446083E-2</v>
      </c>
      <c r="T13" s="85">
        <f>分析係数表!F16</f>
        <v>0.28693424423569597</v>
      </c>
      <c r="U13" s="86">
        <f t="shared" si="7"/>
        <v>4.5495237877966558E-3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投入係数表!H14</f>
        <v>1.0803802938634399E-2</v>
      </c>
      <c r="E14" s="77">
        <f t="shared" si="0"/>
        <v>1.0803802938634399</v>
      </c>
      <c r="F14" s="76">
        <f>分析係数表!C17</f>
        <v>3.0755163958272713E-2</v>
      </c>
      <c r="G14" s="77">
        <f t="shared" si="1"/>
        <v>3.3227273075056948E-2</v>
      </c>
      <c r="H14" s="77">
        <v>3.6101819452017785E-2</v>
      </c>
      <c r="I14" s="77">
        <f t="shared" si="2"/>
        <v>3.6101819452017785E-2</v>
      </c>
      <c r="J14" s="76">
        <f>分析係数表!G17</f>
        <v>0.21735668789808918</v>
      </c>
      <c r="K14" s="78">
        <f t="shared" si="3"/>
        <v>7.846971903185394E-3</v>
      </c>
      <c r="L14" s="79"/>
      <c r="M14" s="80"/>
      <c r="N14" s="81">
        <f>分析係数表!H17</f>
        <v>2.8450203005708319E-3</v>
      </c>
      <c r="O14" s="82">
        <f t="shared" si="4"/>
        <v>5.015347152324956E-2</v>
      </c>
      <c r="P14" s="76">
        <f>分析係数表!C17</f>
        <v>3.0755163958272713E-2</v>
      </c>
      <c r="Q14" s="82">
        <f t="shared" si="5"/>
        <v>1.5424782397741017E-3</v>
      </c>
      <c r="R14" s="83">
        <v>3.2940608333067432E-3</v>
      </c>
      <c r="S14" s="84">
        <f t="shared" si="6"/>
        <v>3.9395880285324529E-2</v>
      </c>
      <c r="T14" s="85">
        <f>分析係数表!F17</f>
        <v>0.33877388535031849</v>
      </c>
      <c r="U14" s="86">
        <f t="shared" si="7"/>
        <v>1.3346295431055404E-2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投入係数表!H15</f>
        <v>4.3215211754537599E-4</v>
      </c>
      <c r="E15" s="77">
        <f t="shared" si="0"/>
        <v>4.3215211754537596E-2</v>
      </c>
      <c r="F15" s="76">
        <f>分析係数表!C18</f>
        <v>0.10308017346825304</v>
      </c>
      <c r="G15" s="77">
        <f t="shared" si="1"/>
        <v>4.4546315241250235E-3</v>
      </c>
      <c r="H15" s="77">
        <v>6.8731993164558155E-3</v>
      </c>
      <c r="I15" s="77">
        <f t="shared" si="2"/>
        <v>6.8731993164558155E-3</v>
      </c>
      <c r="J15" s="76">
        <f>分析係数表!G18</f>
        <v>0.21565836298932384</v>
      </c>
      <c r="K15" s="78">
        <f t="shared" si="3"/>
        <v>1.4822629130862006E-3</v>
      </c>
      <c r="L15" s="79"/>
      <c r="M15" s="80"/>
      <c r="N15" s="81">
        <f>分析係数表!H18</f>
        <v>4.148325689659146E-4</v>
      </c>
      <c r="O15" s="82">
        <f t="shared" si="4"/>
        <v>7.3128804846749355E-3</v>
      </c>
      <c r="P15" s="76">
        <f>分析係数表!C18</f>
        <v>0.10308017346825304</v>
      </c>
      <c r="Q15" s="82">
        <f t="shared" si="5"/>
        <v>7.538129889128948E-4</v>
      </c>
      <c r="R15" s="83">
        <v>1.8827342936711025E-3</v>
      </c>
      <c r="S15" s="84">
        <f t="shared" si="6"/>
        <v>8.7559336101269182E-3</v>
      </c>
      <c r="T15" s="85">
        <f>分析係数表!F18</f>
        <v>0.45978647686832741</v>
      </c>
      <c r="U15" s="86">
        <f t="shared" si="7"/>
        <v>4.0258598662932304E-3</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投入係数表!H16</f>
        <v>4.3215211754537599E-4</v>
      </c>
      <c r="E16" s="77">
        <f t="shared" si="0"/>
        <v>4.3215211754537596E-2</v>
      </c>
      <c r="F16" s="76">
        <f>分析係数表!C19</f>
        <v>0.24776062511911567</v>
      </c>
      <c r="G16" s="77">
        <f t="shared" si="1"/>
        <v>1.0707027878959191E-2</v>
      </c>
      <c r="H16" s="77">
        <v>1.5742228320085781E-2</v>
      </c>
      <c r="I16" s="77">
        <f t="shared" si="2"/>
        <v>1.5742228320085781E-2</v>
      </c>
      <c r="J16" s="76">
        <f>分析係数表!G19</f>
        <v>5.7676438653637349E-2</v>
      </c>
      <c r="K16" s="78">
        <f t="shared" si="3"/>
        <v>9.0795566597498014E-4</v>
      </c>
      <c r="L16" s="79"/>
      <c r="M16" s="80"/>
      <c r="N16" s="81">
        <f>分析係数表!H19</f>
        <v>-1.0648958666941103E-4</v>
      </c>
      <c r="O16" s="82">
        <f t="shared" si="4"/>
        <v>-1.8772528447249834E-3</v>
      </c>
      <c r="P16" s="76">
        <f>分析係数表!C19</f>
        <v>0.24776062511911567</v>
      </c>
      <c r="Q16" s="82">
        <f t="shared" si="5"/>
        <v>-4.6510933831570006E-4</v>
      </c>
      <c r="R16" s="83">
        <v>1.5919722821780668E-3</v>
      </c>
      <c r="S16" s="84">
        <f t="shared" si="6"/>
        <v>1.7334200602263847E-2</v>
      </c>
      <c r="T16" s="85">
        <f>分析係数表!F19</f>
        <v>0.24017372421281216</v>
      </c>
      <c r="U16" s="86">
        <f t="shared" si="7"/>
        <v>4.1632195148976802E-3</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投入係数表!H17</f>
        <v>0</v>
      </c>
      <c r="E17" s="77">
        <f t="shared" si="0"/>
        <v>0</v>
      </c>
      <c r="F17" s="76">
        <f>分析係数表!C20</f>
        <v>4.2097488921713389E-2</v>
      </c>
      <c r="G17" s="77">
        <f t="shared" si="1"/>
        <v>0</v>
      </c>
      <c r="H17" s="77">
        <v>3.1451042922915981E-4</v>
      </c>
      <c r="I17" s="77">
        <f t="shared" si="2"/>
        <v>3.1451042922915981E-4</v>
      </c>
      <c r="J17" s="76">
        <f>分析係数表!G20</f>
        <v>0.10005104645227157</v>
      </c>
      <c r="K17" s="78">
        <f t="shared" si="3"/>
        <v>3.146709756453054E-5</v>
      </c>
      <c r="L17" s="79"/>
      <c r="M17" s="80"/>
      <c r="N17" s="81">
        <f>分析係数表!H20</f>
        <v>5.1814336200340294E-4</v>
      </c>
      <c r="O17" s="82">
        <f t="shared" si="4"/>
        <v>9.1340959310499195E-3</v>
      </c>
      <c r="P17" s="76">
        <f>分析係数表!C20</f>
        <v>4.2097488921713389E-2</v>
      </c>
      <c r="Q17" s="82">
        <f t="shared" si="5"/>
        <v>3.8452250226724135E-4</v>
      </c>
      <c r="R17" s="83">
        <v>8.9646709915255224E-4</v>
      </c>
      <c r="S17" s="84">
        <f t="shared" si="6"/>
        <v>1.2109775283817121E-3</v>
      </c>
      <c r="T17" s="85">
        <f>分析係数表!F20</f>
        <v>0.22307299642674835</v>
      </c>
      <c r="U17" s="86">
        <f t="shared" si="7"/>
        <v>2.701363858615662E-4</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投入係数表!H18</f>
        <v>2.5929127052722557E-3</v>
      </c>
      <c r="E18" s="77">
        <f t="shared" si="0"/>
        <v>0.25929127052722556</v>
      </c>
      <c r="F18" s="76">
        <f>分析係数表!C21</f>
        <v>2.2200270354580387E-2</v>
      </c>
      <c r="G18" s="77">
        <f t="shared" si="1"/>
        <v>5.7563363062870486E-3</v>
      </c>
      <c r="H18" s="77">
        <v>6.9698290891213521E-3</v>
      </c>
      <c r="I18" s="77">
        <f t="shared" si="2"/>
        <v>6.9698290891213521E-3</v>
      </c>
      <c r="J18" s="76">
        <f>分析係数表!G21</f>
        <v>0.28466453674121406</v>
      </c>
      <c r="K18" s="78">
        <f t="shared" si="3"/>
        <v>1.9840631688201678E-3</v>
      </c>
      <c r="L18" s="79"/>
      <c r="M18" s="80"/>
      <c r="N18" s="81">
        <f>分析係数表!H21</f>
        <v>8.5827428061913363E-4</v>
      </c>
      <c r="O18" s="82">
        <f t="shared" si="4"/>
        <v>1.5130097554499866E-2</v>
      </c>
      <c r="P18" s="76">
        <f>分析係数表!C21</f>
        <v>2.2200270354580387E-2</v>
      </c>
      <c r="Q18" s="82">
        <f t="shared" si="5"/>
        <v>3.3589225620107258E-4</v>
      </c>
      <c r="R18" s="83">
        <v>9.3574167309046468E-4</v>
      </c>
      <c r="S18" s="84">
        <f t="shared" si="6"/>
        <v>7.9055707622118169E-3</v>
      </c>
      <c r="T18" s="85">
        <f>分析係数表!F21</f>
        <v>0.42523961661341853</v>
      </c>
      <c r="U18" s="86">
        <f t="shared" si="7"/>
        <v>3.3617618800332039E-3</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投入係数表!H19</f>
        <v>0</v>
      </c>
      <c r="E19" s="77">
        <f t="shared" si="0"/>
        <v>0</v>
      </c>
      <c r="F19" s="76">
        <f>分析係数表!C22</f>
        <v>3.5555555555555562E-2</v>
      </c>
      <c r="G19" s="77">
        <f t="shared" si="1"/>
        <v>0</v>
      </c>
      <c r="H19" s="77">
        <v>1.0149527162445374E-3</v>
      </c>
      <c r="I19" s="77">
        <f t="shared" si="2"/>
        <v>1.0149527162445374E-3</v>
      </c>
      <c r="J19" s="76">
        <f>分析係数表!G22</f>
        <v>0.1945879458794588</v>
      </c>
      <c r="K19" s="78">
        <f t="shared" si="3"/>
        <v>1.9749756421880174E-4</v>
      </c>
      <c r="L19" s="79"/>
      <c r="M19" s="80"/>
      <c r="N19" s="81">
        <f>分析係数表!H22</f>
        <v>4.0529618807014647E-5</v>
      </c>
      <c r="O19" s="82">
        <f t="shared" si="4"/>
        <v>7.1447682896249372E-4</v>
      </c>
      <c r="P19" s="76">
        <f>分析係数表!C22</f>
        <v>3.5555555555555562E-2</v>
      </c>
      <c r="Q19" s="82">
        <f t="shared" si="5"/>
        <v>2.5403620585333116E-5</v>
      </c>
      <c r="R19" s="83">
        <v>4.1399243728255485E-4</v>
      </c>
      <c r="S19" s="84">
        <f t="shared" si="6"/>
        <v>1.4289451535270921E-3</v>
      </c>
      <c r="T19" s="85">
        <f>分析係数表!F22</f>
        <v>0.41303813038130383</v>
      </c>
      <c r="U19" s="86">
        <f t="shared" si="7"/>
        <v>5.9020883463025526E-4</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投入係数表!H20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4.2028048762499624E-4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投入係数表!H21</f>
        <v>0</v>
      </c>
      <c r="E21" s="77">
        <f t="shared" si="0"/>
        <v>0</v>
      </c>
      <c r="F21" s="76">
        <f>分析係数表!C24</f>
        <v>0.31901223099551013</v>
      </c>
      <c r="G21" s="77">
        <f t="shared" si="1"/>
        <v>0</v>
      </c>
      <c r="H21" s="77">
        <v>6.1870954223203533E-3</v>
      </c>
      <c r="I21" s="77">
        <f t="shared" si="2"/>
        <v>6.1870954223203533E-3</v>
      </c>
      <c r="J21" s="76">
        <f>分析係数表!G24</f>
        <v>0.20822960902035437</v>
      </c>
      <c r="K21" s="78">
        <f t="shared" si="3"/>
        <v>1.2883364607613914E-3</v>
      </c>
      <c r="L21" s="79"/>
      <c r="M21" s="80"/>
      <c r="N21" s="81">
        <f>分析係数表!H24</f>
        <v>2.9960129980871608E-4</v>
      </c>
      <c r="O21" s="82">
        <f t="shared" si="4"/>
        <v>5.2815247944874534E-3</v>
      </c>
      <c r="P21" s="76">
        <f>分析係数表!C24</f>
        <v>0.31901223099551013</v>
      </c>
      <c r="Q21" s="82">
        <f t="shared" si="5"/>
        <v>1.6848710077475456E-3</v>
      </c>
      <c r="R21" s="83">
        <v>7.151261483374154E-3</v>
      </c>
      <c r="S21" s="84">
        <f t="shared" si="6"/>
        <v>1.3338356905694508E-2</v>
      </c>
      <c r="T21" s="85">
        <f>分析係数表!F24</f>
        <v>0.39288329184360815</v>
      </c>
      <c r="U21" s="86">
        <f t="shared" si="7"/>
        <v>5.2404175688941816E-3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投入係数表!H22</f>
        <v>0</v>
      </c>
      <c r="E22" s="77">
        <f t="shared" si="0"/>
        <v>0</v>
      </c>
      <c r="F22" s="76">
        <f>分析係数表!C25</f>
        <v>9.6759875721260657E-3</v>
      </c>
      <c r="G22" s="77">
        <f t="shared" si="1"/>
        <v>0</v>
      </c>
      <c r="H22" s="77">
        <v>3.8443393785908428E-4</v>
      </c>
      <c r="I22" s="77">
        <f t="shared" si="2"/>
        <v>3.8443393785908428E-4</v>
      </c>
      <c r="J22" s="76">
        <f>分析係数表!G25</f>
        <v>0.19730305180979418</v>
      </c>
      <c r="K22" s="78">
        <f t="shared" si="3"/>
        <v>7.5849989158854108E-5</v>
      </c>
      <c r="L22" s="79"/>
      <c r="M22" s="80"/>
      <c r="N22" s="81">
        <f>分析係数表!H25</f>
        <v>4.8079253682831098E-4</v>
      </c>
      <c r="O22" s="82">
        <f t="shared" si="4"/>
        <v>8.4756565004374257E-3</v>
      </c>
      <c r="P22" s="76">
        <f>分析係数表!C25</f>
        <v>9.6759875721260657E-3</v>
      </c>
      <c r="Q22" s="82">
        <f t="shared" si="5"/>
        <v>8.2010346963842039E-5</v>
      </c>
      <c r="R22" s="83">
        <v>6.0440126156647222E-4</v>
      </c>
      <c r="S22" s="84">
        <f t="shared" si="6"/>
        <v>9.8883519942555656E-4</v>
      </c>
      <c r="T22" s="85">
        <f>分析係数表!F25</f>
        <v>0.35095812633073104</v>
      </c>
      <c r="U22" s="86">
        <f t="shared" si="7"/>
        <v>3.4703974884026811E-4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投入係数表!H23</f>
        <v>0</v>
      </c>
      <c r="E23" s="77">
        <f t="shared" si="0"/>
        <v>0</v>
      </c>
      <c r="F23" s="76">
        <f>分析係数表!C26</f>
        <v>0.20974434975917011</v>
      </c>
      <c r="G23" s="77">
        <f t="shared" si="1"/>
        <v>0</v>
      </c>
      <c r="H23" s="77">
        <v>5.3032822768505914E-3</v>
      </c>
      <c r="I23" s="77">
        <f t="shared" si="2"/>
        <v>5.3032822768505914E-3</v>
      </c>
      <c r="J23" s="76">
        <f>分析係数表!G26</f>
        <v>0.19643642762868455</v>
      </c>
      <c r="K23" s="78">
        <f t="shared" si="3"/>
        <v>1.0417578251710467E-3</v>
      </c>
      <c r="L23" s="79"/>
      <c r="M23" s="80"/>
      <c r="N23" s="81">
        <f>分析係数表!H26</f>
        <v>9.4871095944733495E-3</v>
      </c>
      <c r="O23" s="82">
        <f t="shared" si="4"/>
        <v>0.16724361537557353</v>
      </c>
      <c r="P23" s="76">
        <f>分析係数表!C26</f>
        <v>0.20974434975917011</v>
      </c>
      <c r="Q23" s="82">
        <f t="shared" si="5"/>
        <v>3.5078403358322414E-2</v>
      </c>
      <c r="R23" s="83">
        <v>3.8435197610997687E-2</v>
      </c>
      <c r="S23" s="84">
        <f t="shared" si="6"/>
        <v>4.3738479887848278E-2</v>
      </c>
      <c r="T23" s="85">
        <f>分析係数表!F26</f>
        <v>0.33536547042926279</v>
      </c>
      <c r="U23" s="86">
        <f t="shared" si="7"/>
        <v>1.4668375883449087E-2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投入係数表!H24</f>
        <v>0</v>
      </c>
      <c r="E24" s="77">
        <f t="shared" si="0"/>
        <v>0</v>
      </c>
      <c r="F24" s="76">
        <f>分析係数表!C27</f>
        <v>0.55184986183604545</v>
      </c>
      <c r="G24" s="77">
        <f t="shared" si="1"/>
        <v>0</v>
      </c>
      <c r="H24" s="77">
        <v>2.6721491758948672E-3</v>
      </c>
      <c r="I24" s="77">
        <f t="shared" si="2"/>
        <v>2.6721491758948672E-3</v>
      </c>
      <c r="J24" s="76">
        <f>分析係数表!G27</f>
        <v>0.17101045662340392</v>
      </c>
      <c r="K24" s="78">
        <f t="shared" si="3"/>
        <v>4.569654507356337E-4</v>
      </c>
      <c r="L24" s="79"/>
      <c r="M24" s="80"/>
      <c r="N24" s="81">
        <f>分析係数表!H27</f>
        <v>1.0662468539876775E-2</v>
      </c>
      <c r="O24" s="82">
        <f t="shared" si="4"/>
        <v>0.18796344341548585</v>
      </c>
      <c r="P24" s="76">
        <f>分析係数表!C27</f>
        <v>0.55184986183604545</v>
      </c>
      <c r="Q24" s="82">
        <f t="shared" si="5"/>
        <v>0.10372760027906321</v>
      </c>
      <c r="R24" s="83">
        <v>0.10662031815724922</v>
      </c>
      <c r="S24" s="84">
        <f t="shared" si="6"/>
        <v>0.10929246733314409</v>
      </c>
      <c r="T24" s="85">
        <f>分析係数表!F27</f>
        <v>0.32260522305711731</v>
      </c>
      <c r="U24" s="86">
        <f t="shared" si="7"/>
        <v>3.5258320802471654E-2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投入係数表!H25</f>
        <v>0</v>
      </c>
      <c r="E25" s="77">
        <f t="shared" si="0"/>
        <v>0</v>
      </c>
      <c r="F25" s="76">
        <f>分析係数表!C28</f>
        <v>0.10247957574888922</v>
      </c>
      <c r="G25" s="77">
        <f t="shared" si="1"/>
        <v>0</v>
      </c>
      <c r="H25" s="77">
        <v>1.120135657233266E-2</v>
      </c>
      <c r="I25" s="77">
        <f t="shared" si="2"/>
        <v>1.120135657233266E-2</v>
      </c>
      <c r="J25" s="76">
        <f>分析係数表!G28</f>
        <v>0.12481362671124566</v>
      </c>
      <c r="K25" s="78">
        <f t="shared" si="3"/>
        <v>1.3980819378786866E-3</v>
      </c>
      <c r="L25" s="79"/>
      <c r="M25" s="80"/>
      <c r="N25" s="81">
        <f>分析係数表!H28</f>
        <v>1.8186673066637845E-2</v>
      </c>
      <c r="O25" s="82">
        <f t="shared" si="4"/>
        <v>0.32060396530993468</v>
      </c>
      <c r="P25" s="76">
        <f>分析係数表!C28</f>
        <v>0.10247957574888922</v>
      </c>
      <c r="Q25" s="82">
        <f t="shared" si="5"/>
        <v>3.2855358348373699E-2</v>
      </c>
      <c r="R25" s="83">
        <v>3.8365157210145391E-2</v>
      </c>
      <c r="S25" s="84">
        <f t="shared" si="6"/>
        <v>4.9566513782478047E-2</v>
      </c>
      <c r="T25" s="85">
        <f>分析係数表!F28</f>
        <v>0.21379840057832197</v>
      </c>
      <c r="U25" s="86">
        <f t="shared" si="7"/>
        <v>1.0597241368937159E-2</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投入係数表!H26</f>
        <v>1.6853932584269662E-2</v>
      </c>
      <c r="E26" s="77">
        <f t="shared" si="0"/>
        <v>1.6853932584269662</v>
      </c>
      <c r="F26" s="76">
        <f>分析係数表!C29</f>
        <v>7.3115977067071958E-2</v>
      </c>
      <c r="G26" s="77">
        <f t="shared" si="1"/>
        <v>0.12322917483214374</v>
      </c>
      <c r="H26" s="77">
        <v>0.12879720186588009</v>
      </c>
      <c r="I26" s="77">
        <f t="shared" si="2"/>
        <v>0.12879720186588009</v>
      </c>
      <c r="J26" s="76">
        <f>分析係数表!G29</f>
        <v>0.26098100897122217</v>
      </c>
      <c r="K26" s="78">
        <f t="shared" si="3"/>
        <v>3.3613623695627565E-2</v>
      </c>
      <c r="L26" s="79"/>
      <c r="M26" s="80"/>
      <c r="N26" s="81">
        <f>分析係数表!H29</f>
        <v>9.6190295301981418E-3</v>
      </c>
      <c r="O26" s="82">
        <f t="shared" si="4"/>
        <v>0.16956916740709849</v>
      </c>
      <c r="P26" s="76">
        <f>分析係数表!C29</f>
        <v>7.3115977067071958E-2</v>
      </c>
      <c r="Q26" s="82">
        <f t="shared" si="5"/>
        <v>1.2398215355419899E-2</v>
      </c>
      <c r="R26" s="83">
        <v>1.7235412435313516E-2</v>
      </c>
      <c r="S26" s="84">
        <f t="shared" si="6"/>
        <v>0.1460326143011936</v>
      </c>
      <c r="T26" s="85">
        <f>分析係数表!F29</f>
        <v>0.46988232552720494</v>
      </c>
      <c r="U26" s="86">
        <f t="shared" si="7"/>
        <v>6.8618144410662218E-2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投入係数表!H27</f>
        <v>2.5929127052722557E-3</v>
      </c>
      <c r="E27" s="77">
        <f t="shared" si="0"/>
        <v>0.25929127052722556</v>
      </c>
      <c r="F27" s="76">
        <f>分析係数表!C30</f>
        <v>1</v>
      </c>
      <c r="G27" s="77">
        <f t="shared" si="1"/>
        <v>0.25929127052722556</v>
      </c>
      <c r="H27" s="77">
        <v>0.30075368520740298</v>
      </c>
      <c r="I27" s="77">
        <f t="shared" si="2"/>
        <v>0.30075368520740298</v>
      </c>
      <c r="J27" s="76">
        <f>分析係数表!G30</f>
        <v>0.34448146018035225</v>
      </c>
      <c r="K27" s="78">
        <f t="shared" si="3"/>
        <v>0.10360406863486818</v>
      </c>
      <c r="L27" s="79"/>
      <c r="M27" s="80"/>
      <c r="N27" s="81">
        <f>分析係数表!H30</f>
        <v>0</v>
      </c>
      <c r="O27" s="82">
        <f t="shared" si="4"/>
        <v>0</v>
      </c>
      <c r="P27" s="76">
        <f>分析係数表!C30</f>
        <v>1</v>
      </c>
      <c r="Q27" s="82">
        <f t="shared" si="5"/>
        <v>0</v>
      </c>
      <c r="R27" s="83">
        <v>6.5458879451932475E-2</v>
      </c>
      <c r="S27" s="84">
        <f t="shared" si="6"/>
        <v>0.36621256465933544</v>
      </c>
      <c r="T27" s="85">
        <f>分析係数表!F30</f>
        <v>0.44085379748895859</v>
      </c>
      <c r="U27" s="86">
        <f t="shared" si="7"/>
        <v>0.16144619981823882</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投入係数表!H28</f>
        <v>3.0682800345721694E-2</v>
      </c>
      <c r="E28" s="77">
        <f t="shared" si="0"/>
        <v>3.0682800345721692</v>
      </c>
      <c r="F28" s="76">
        <f>分析係数表!C31</f>
        <v>1.6119481544838443E-2</v>
      </c>
      <c r="G28" s="77">
        <f t="shared" si="1"/>
        <v>4.945908339168234E-2</v>
      </c>
      <c r="H28" s="77">
        <v>5.2490692014653818E-2</v>
      </c>
      <c r="I28" s="77">
        <f t="shared" si="2"/>
        <v>5.2490692014653818E-2</v>
      </c>
      <c r="J28" s="76">
        <f>分析係数表!G31</f>
        <v>7.1065989847715741E-2</v>
      </c>
      <c r="K28" s="78">
        <f t="shared" si="3"/>
        <v>3.7303029858129621E-3</v>
      </c>
      <c r="L28" s="79"/>
      <c r="M28" s="80"/>
      <c r="N28" s="81">
        <f>分析係数表!H31</f>
        <v>2.0936329558250998E-2</v>
      </c>
      <c r="O28" s="82">
        <f t="shared" si="4"/>
        <v>0.36907631488268428</v>
      </c>
      <c r="P28" s="76">
        <f>分析係数表!C31</f>
        <v>1.6119481544838443E-2</v>
      </c>
      <c r="Q28" s="82">
        <f t="shared" si="5"/>
        <v>5.9493188463884111E-3</v>
      </c>
      <c r="R28" s="83">
        <v>8.4534093269017108E-3</v>
      </c>
      <c r="S28" s="84">
        <f t="shared" si="6"/>
        <v>6.0944101341555527E-2</v>
      </c>
      <c r="T28" s="85">
        <f>分析係数表!F31</f>
        <v>0.34619289340101522</v>
      </c>
      <c r="U28" s="86">
        <f t="shared" si="7"/>
        <v>2.10984147791578E-2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投入係数表!H29</f>
        <v>1.7286084701815039E-3</v>
      </c>
      <c r="E29" s="77">
        <f t="shared" si="0"/>
        <v>0.17286084701815038</v>
      </c>
      <c r="F29" s="76">
        <f>分析係数表!C32</f>
        <v>1</v>
      </c>
      <c r="G29" s="77">
        <f t="shared" si="1"/>
        <v>0.17286084701815038</v>
      </c>
      <c r="H29" s="77">
        <v>0.21285230820724693</v>
      </c>
      <c r="I29" s="77">
        <f t="shared" si="2"/>
        <v>0.21285230820724693</v>
      </c>
      <c r="J29" s="76">
        <f>分析係数表!G32</f>
        <v>0.14031413612565444</v>
      </c>
      <c r="K29" s="78">
        <f t="shared" si="3"/>
        <v>2.98661877484514E-2</v>
      </c>
      <c r="L29" s="79"/>
      <c r="M29" s="80"/>
      <c r="N29" s="81">
        <f>分析係数表!H32</f>
        <v>7.8667195406007442E-3</v>
      </c>
      <c r="O29" s="82">
        <f t="shared" si="4"/>
        <v>0.13867855156666128</v>
      </c>
      <c r="P29" s="76">
        <f>分析係数表!C32</f>
        <v>1</v>
      </c>
      <c r="Q29" s="82">
        <f t="shared" si="5"/>
        <v>0.13867855156666128</v>
      </c>
      <c r="R29" s="83">
        <v>0.18459381084254331</v>
      </c>
      <c r="S29" s="84">
        <f t="shared" si="6"/>
        <v>0.39744611904979021</v>
      </c>
      <c r="T29" s="85">
        <f>分析係数表!F32</f>
        <v>0.48305318269495728</v>
      </c>
      <c r="U29" s="86">
        <f t="shared" si="7"/>
        <v>0.19198761275676005</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投入係数表!H30</f>
        <v>4.3215211754537599E-4</v>
      </c>
      <c r="E30" s="77">
        <f t="shared" si="0"/>
        <v>4.3215211754537596E-2</v>
      </c>
      <c r="F30" s="76">
        <f>分析係数表!C33</f>
        <v>0.76063364256957811</v>
      </c>
      <c r="G30" s="77">
        <f t="shared" si="1"/>
        <v>3.2870943931269582E-2</v>
      </c>
      <c r="H30" s="77">
        <v>5.2902302201651916E-2</v>
      </c>
      <c r="I30" s="77">
        <f t="shared" si="2"/>
        <v>5.2902302201651916E-2</v>
      </c>
      <c r="J30" s="76">
        <f>分析係数表!G33</f>
        <v>0.50769407441433168</v>
      </c>
      <c r="K30" s="78">
        <f t="shared" si="3"/>
        <v>2.6858185350654928E-2</v>
      </c>
      <c r="L30" s="79"/>
      <c r="M30" s="80"/>
      <c r="N30" s="81">
        <f>分析係数表!H33</f>
        <v>8.9800920101816757E-4</v>
      </c>
      <c r="O30" s="82">
        <f t="shared" si="4"/>
        <v>1.5830565033874859E-2</v>
      </c>
      <c r="P30" s="76">
        <f>分析係数表!C33</f>
        <v>0.76063364256957811</v>
      </c>
      <c r="Q30" s="82">
        <f t="shared" si="5"/>
        <v>1.2041260345650831E-2</v>
      </c>
      <c r="R30" s="83">
        <v>3.9438692865390784E-2</v>
      </c>
      <c r="S30" s="84">
        <f t="shared" si="6"/>
        <v>9.23409950670427E-2</v>
      </c>
      <c r="T30" s="85">
        <f>分析係数表!F33</f>
        <v>0.64710610932475887</v>
      </c>
      <c r="U30" s="86">
        <f t="shared" si="7"/>
        <v>5.9754422049010755E-2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投入係数表!H31</f>
        <v>7.6490924805531546E-2</v>
      </c>
      <c r="E31" s="77">
        <f t="shared" si="0"/>
        <v>7.6490924805531542</v>
      </c>
      <c r="F31" s="76">
        <f>分析係数表!C34</f>
        <v>0.60932856586849216</v>
      </c>
      <c r="G31" s="77">
        <f t="shared" si="1"/>
        <v>4.660810551370921</v>
      </c>
      <c r="H31" s="77">
        <v>4.7817446044777521</v>
      </c>
      <c r="I31" s="77">
        <f t="shared" si="2"/>
        <v>4.7817446044777521</v>
      </c>
      <c r="J31" s="76">
        <f>分析係数表!G34</f>
        <v>0.42480111354608457</v>
      </c>
      <c r="K31" s="78">
        <f t="shared" si="3"/>
        <v>2.0312904326751307</v>
      </c>
      <c r="L31" s="79"/>
      <c r="M31" s="80"/>
      <c r="N31" s="81">
        <f>分析係数表!H34</f>
        <v>0.14716781407871807</v>
      </c>
      <c r="O31" s="82">
        <f t="shared" si="4"/>
        <v>2.5943494220603398</v>
      </c>
      <c r="P31" s="76">
        <f>分析係数表!C34</f>
        <v>0.60932856586849216</v>
      </c>
      <c r="Q31" s="82">
        <f t="shared" si="5"/>
        <v>1.5808112127057783</v>
      </c>
      <c r="R31" s="83">
        <v>1.7275463295630398</v>
      </c>
      <c r="S31" s="84">
        <f t="shared" si="6"/>
        <v>6.5092909340407914</v>
      </c>
      <c r="T31" s="85">
        <f>分析係数表!F34</f>
        <v>0.70056004390220861</v>
      </c>
      <c r="U31" s="86">
        <f t="shared" si="7"/>
        <v>4.5601491425238656</v>
      </c>
      <c r="V31" s="87">
        <f>分析係数表!D34</f>
        <v>0.12153061706589328</v>
      </c>
      <c r="W31" s="167">
        <f t="shared" si="8"/>
        <v>1</v>
      </c>
      <c r="X31" s="76">
        <f>分析係数表!E34</f>
        <v>9.2329106655473059E-2</v>
      </c>
      <c r="Y31" s="166">
        <f t="shared" si="9"/>
        <v>1</v>
      </c>
    </row>
    <row r="32" spans="1:25" x14ac:dyDescent="0.2">
      <c r="A32" s="6" t="s">
        <v>20</v>
      </c>
      <c r="B32" s="5" t="s">
        <v>37</v>
      </c>
      <c r="C32" s="90"/>
      <c r="D32" s="76">
        <f>投入係数表!H32</f>
        <v>1.8150388936905792E-2</v>
      </c>
      <c r="E32" s="77">
        <f t="shared" si="0"/>
        <v>1.8150388936905792</v>
      </c>
      <c r="F32" s="76">
        <f>分析係数表!C35</f>
        <v>0.431182157394844</v>
      </c>
      <c r="G32" s="77">
        <f t="shared" si="1"/>
        <v>0.78261238593705484</v>
      </c>
      <c r="H32" s="77">
        <v>0.87578608004952796</v>
      </c>
      <c r="I32" s="77">
        <f t="shared" si="2"/>
        <v>0.87578608004952796</v>
      </c>
      <c r="J32" s="76">
        <f>分析係数表!G35</f>
        <v>0.31375152118597188</v>
      </c>
      <c r="K32" s="78">
        <f t="shared" si="3"/>
        <v>0.27477921484903872</v>
      </c>
      <c r="L32" s="79"/>
      <c r="M32" s="80"/>
      <c r="N32" s="81">
        <f>分析係数表!H35</f>
        <v>5.4452734914836147E-2</v>
      </c>
      <c r="O32" s="82">
        <f t="shared" si="4"/>
        <v>0.95992063373549152</v>
      </c>
      <c r="P32" s="76">
        <f>分析係数表!C35</f>
        <v>0.431182157394844</v>
      </c>
      <c r="Q32" s="82">
        <f t="shared" si="5"/>
        <v>0.41390064978189511</v>
      </c>
      <c r="R32" s="83">
        <v>0.60346151540658877</v>
      </c>
      <c r="S32" s="84">
        <f t="shared" si="6"/>
        <v>1.4792475954561168</v>
      </c>
      <c r="T32" s="85">
        <f>分析係数表!F35</f>
        <v>0.64533318582439059</v>
      </c>
      <c r="U32" s="86">
        <f t="shared" si="7"/>
        <v>0.95460756339876518</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投入係数表!H33</f>
        <v>2.5929127052722557E-3</v>
      </c>
      <c r="E33" s="77">
        <f t="shared" si="0"/>
        <v>0.25929127052722556</v>
      </c>
      <c r="F33" s="76">
        <f>分析係数表!C36</f>
        <v>0.9563715649468405</v>
      </c>
      <c r="G33" s="77">
        <f t="shared" si="1"/>
        <v>0.24797879817117729</v>
      </c>
      <c r="H33" s="77">
        <v>0.43004717033031042</v>
      </c>
      <c r="I33" s="77">
        <f t="shared" si="2"/>
        <v>0.43004717033031042</v>
      </c>
      <c r="J33" s="76">
        <f>分析係数表!G36</f>
        <v>5.2691079299754126E-2</v>
      </c>
      <c r="K33" s="78">
        <f t="shared" si="3"/>
        <v>2.2659649554509255E-2</v>
      </c>
      <c r="L33" s="79"/>
      <c r="M33" s="80"/>
      <c r="N33" s="81">
        <f>分析係数表!H36</f>
        <v>0.23827203956962312</v>
      </c>
      <c r="O33" s="82">
        <f t="shared" si="4"/>
        <v>4.2003812587713254</v>
      </c>
      <c r="P33" s="76">
        <f>分析係数表!C36</f>
        <v>0.9563715649468405</v>
      </c>
      <c r="Q33" s="82">
        <f t="shared" si="5"/>
        <v>4.0171251978245124</v>
      </c>
      <c r="R33" s="83">
        <v>4.2182551605833511</v>
      </c>
      <c r="S33" s="84">
        <f t="shared" si="6"/>
        <v>4.648302330913662</v>
      </c>
      <c r="T33" s="85">
        <f>分析係数表!F36</f>
        <v>0.845410170661959</v>
      </c>
      <c r="U33" s="86">
        <f t="shared" si="7"/>
        <v>3.9297220668661006</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投入係数表!H34</f>
        <v>1.6853932584269662E-2</v>
      </c>
      <c r="E34" s="77">
        <f t="shared" si="0"/>
        <v>1.6853932584269662</v>
      </c>
      <c r="F34" s="76">
        <f>分析係数表!C37</f>
        <v>0.69581462679851724</v>
      </c>
      <c r="G34" s="77">
        <f t="shared" si="1"/>
        <v>1.1727212811210963</v>
      </c>
      <c r="H34" s="77">
        <v>1.3467800011417839</v>
      </c>
      <c r="I34" s="77">
        <f t="shared" si="2"/>
        <v>1.3467800011417839</v>
      </c>
      <c r="J34" s="76">
        <f>分析係数表!G37</f>
        <v>0.3862869649112583</v>
      </c>
      <c r="K34" s="78">
        <f t="shared" si="3"/>
        <v>0.52024355904424069</v>
      </c>
      <c r="L34" s="79"/>
      <c r="M34" s="80"/>
      <c r="N34" s="81">
        <f>分析係数表!H37</f>
        <v>4.5947077854218935E-2</v>
      </c>
      <c r="O34" s="82">
        <f t="shared" si="4"/>
        <v>0.80997856510048039</v>
      </c>
      <c r="P34" s="76">
        <f>分析係数表!C37</f>
        <v>0.69581462679851724</v>
      </c>
      <c r="Q34" s="82">
        <f t="shared" si="5"/>
        <v>0.56359493299018926</v>
      </c>
      <c r="R34" s="83">
        <v>0.68040678045203762</v>
      </c>
      <c r="S34" s="84">
        <f t="shared" si="6"/>
        <v>2.0271867815938216</v>
      </c>
      <c r="T34" s="85">
        <f>分析係数表!F37</f>
        <v>0.69012607082499655</v>
      </c>
      <c r="U34" s="86">
        <f t="shared" si="7"/>
        <v>1.3990144484097145</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投入係数表!H35</f>
        <v>4.7536732929991353E-3</v>
      </c>
      <c r="E35" s="77">
        <f t="shared" si="0"/>
        <v>0.47536732929991354</v>
      </c>
      <c r="F35" s="76">
        <f>分析係数表!C38</f>
        <v>0.41697687137236916</v>
      </c>
      <c r="G35" s="77">
        <f t="shared" si="1"/>
        <v>0.1982171817241167</v>
      </c>
      <c r="H35" s="77">
        <v>0.36210973183792172</v>
      </c>
      <c r="I35" s="77">
        <f t="shared" si="2"/>
        <v>0.36210973183792172</v>
      </c>
      <c r="J35" s="76">
        <f>分析係数表!G38</f>
        <v>8.9658129653451837E-2</v>
      </c>
      <c r="K35" s="78">
        <f t="shared" si="3"/>
        <v>3.2466081285901061E-2</v>
      </c>
      <c r="L35" s="79"/>
      <c r="M35" s="80"/>
      <c r="N35" s="81">
        <f>分析係数表!H38</f>
        <v>4.1195576072902453E-2</v>
      </c>
      <c r="O35" s="82">
        <f t="shared" si="4"/>
        <v>0.72621666391681861</v>
      </c>
      <c r="P35" s="76">
        <f>分析係数表!C38</f>
        <v>0.41697687137236916</v>
      </c>
      <c r="Q35" s="82">
        <f t="shared" si="5"/>
        <v>0.30281555245851433</v>
      </c>
      <c r="R35" s="83">
        <v>0.42770501458320093</v>
      </c>
      <c r="S35" s="84">
        <f t="shared" si="6"/>
        <v>0.7898147464211227</v>
      </c>
      <c r="T35" s="85">
        <f>分析係数表!F38</f>
        <v>0.51116828441118001</v>
      </c>
      <c r="U35" s="86">
        <f t="shared" si="7"/>
        <v>0.40372824893073644</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投入係数表!H36</f>
        <v>0</v>
      </c>
      <c r="E36" s="77">
        <f t="shared" si="0"/>
        <v>0</v>
      </c>
      <c r="F36" s="76">
        <f>分析係数表!C39</f>
        <v>1</v>
      </c>
      <c r="G36" s="77">
        <f t="shared" si="1"/>
        <v>0</v>
      </c>
      <c r="H36" s="77">
        <v>6.6914597145140515E-3</v>
      </c>
      <c r="I36" s="77">
        <f t="shared" si="2"/>
        <v>6.6914597145140515E-3</v>
      </c>
      <c r="J36" s="76">
        <f>分析係数表!G39</f>
        <v>0.3542438962035025</v>
      </c>
      <c r="K36" s="78">
        <f t="shared" si="3"/>
        <v>2.3704087605582341E-3</v>
      </c>
      <c r="L36" s="79"/>
      <c r="M36" s="80"/>
      <c r="N36" s="81">
        <f>分析係数表!H39</f>
        <v>3.5817057247689217E-3</v>
      </c>
      <c r="O36" s="82">
        <f t="shared" si="4"/>
        <v>6.3140138590861941E-2</v>
      </c>
      <c r="P36" s="76">
        <f>分析係数表!C39</f>
        <v>1</v>
      </c>
      <c r="Q36" s="82">
        <f t="shared" si="5"/>
        <v>6.3140138590861941E-2</v>
      </c>
      <c r="R36" s="83">
        <v>6.9162868830728752E-2</v>
      </c>
      <c r="S36" s="84">
        <f t="shared" si="6"/>
        <v>7.5854328545242808E-2</v>
      </c>
      <c r="T36" s="85">
        <f>分析係数表!F39</f>
        <v>0.7050204525118241</v>
      </c>
      <c r="U36" s="86">
        <f t="shared" si="7"/>
        <v>5.3478853035947661E-2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投入係数表!H37</f>
        <v>0</v>
      </c>
      <c r="E37" s="77">
        <f t="shared" si="0"/>
        <v>0</v>
      </c>
      <c r="F37" s="76">
        <f>分析係数表!C40</f>
        <v>1</v>
      </c>
      <c r="G37" s="77">
        <f t="shared" si="1"/>
        <v>0</v>
      </c>
      <c r="H37" s="77">
        <v>5.4151494650682488E-3</v>
      </c>
      <c r="I37" s="77">
        <f t="shared" si="2"/>
        <v>5.4151494650682488E-3</v>
      </c>
      <c r="J37" s="76">
        <f>分析係数表!G40</f>
        <v>0.54480720679366534</v>
      </c>
      <c r="K37" s="78">
        <f t="shared" si="3"/>
        <v>2.9502124544340436E-3</v>
      </c>
      <c r="L37" s="79"/>
      <c r="M37" s="80"/>
      <c r="N37" s="81">
        <f>分析係数表!H40</f>
        <v>3.1654426986686419E-2</v>
      </c>
      <c r="O37" s="82">
        <f t="shared" si="4"/>
        <v>0.55802041276929515</v>
      </c>
      <c r="P37" s="76">
        <f>分析係数表!C40</f>
        <v>1</v>
      </c>
      <c r="Q37" s="82">
        <f t="shared" si="5"/>
        <v>0.55802041276929515</v>
      </c>
      <c r="R37" s="83">
        <v>0.5624824335033537</v>
      </c>
      <c r="S37" s="84">
        <f t="shared" si="6"/>
        <v>0.56789758296842197</v>
      </c>
      <c r="T37" s="85">
        <f>分析係数表!F40</f>
        <v>0.74295960523295845</v>
      </c>
      <c r="U37" s="86">
        <f t="shared" si="7"/>
        <v>0.42192496405497004</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投入係数表!H38</f>
        <v>0</v>
      </c>
      <c r="E38" s="77">
        <f t="shared" si="0"/>
        <v>0</v>
      </c>
      <c r="F38" s="76">
        <f>分析係数表!C41</f>
        <v>0.7716092186228849</v>
      </c>
      <c r="G38" s="77">
        <f t="shared" si="1"/>
        <v>0</v>
      </c>
      <c r="H38" s="77">
        <v>2.9025346703876313E-3</v>
      </c>
      <c r="I38" s="77">
        <f t="shared" si="2"/>
        <v>2.9025346703876313E-3</v>
      </c>
      <c r="J38" s="76">
        <f>分析係数表!G41</f>
        <v>0.4437271381292458</v>
      </c>
      <c r="K38" s="78">
        <f t="shared" si="3"/>
        <v>1.2879334026120173E-3</v>
      </c>
      <c r="L38" s="79"/>
      <c r="M38" s="80"/>
      <c r="N38" s="81">
        <f>分析係数表!H41</f>
        <v>4.8285080570498094E-2</v>
      </c>
      <c r="O38" s="82">
        <f t="shared" si="4"/>
        <v>0.85119407158690497</v>
      </c>
      <c r="P38" s="76">
        <f>分析係数表!C41</f>
        <v>0.7716092186228849</v>
      </c>
      <c r="Q38" s="82">
        <f t="shared" si="5"/>
        <v>0.65678919247360368</v>
      </c>
      <c r="R38" s="83">
        <v>0.66935855753520723</v>
      </c>
      <c r="S38" s="84">
        <f t="shared" si="6"/>
        <v>0.67226109220559482</v>
      </c>
      <c r="T38" s="85">
        <f>分析係数表!F41</f>
        <v>0.54924555826511057</v>
      </c>
      <c r="U38" s="86">
        <f t="shared" si="7"/>
        <v>0.36923641888837488</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投入係数表!H39</f>
        <v>4.3215211754537599E-4</v>
      </c>
      <c r="E39" s="77">
        <f>$C$10*D39</f>
        <v>4.3215211754537596E-2</v>
      </c>
      <c r="F39" s="76">
        <f>分析係数表!C42</f>
        <v>0.97588334268087495</v>
      </c>
      <c r="G39" s="77">
        <f>E39*F39</f>
        <v>4.2173005301679986E-2</v>
      </c>
      <c r="H39" s="77">
        <v>5.335657440911374E-2</v>
      </c>
      <c r="I39" s="77">
        <f>C39+H39</f>
        <v>5.335657440911374E-2</v>
      </c>
      <c r="J39" s="76">
        <f>分析係数表!G42</f>
        <v>0.48510773130544993</v>
      </c>
      <c r="K39" s="78">
        <f>I39*J39</f>
        <v>2.5883686761835594E-2</v>
      </c>
      <c r="L39" s="79"/>
      <c r="M39" s="80"/>
      <c r="N39" s="81">
        <f>分析係数表!H42</f>
        <v>1.103120860117981E-2</v>
      </c>
      <c r="O39" s="82">
        <f t="shared" si="4"/>
        <v>0.19446378162408579</v>
      </c>
      <c r="P39" s="76">
        <f>分析係数表!C42</f>
        <v>0.97588334268087495</v>
      </c>
      <c r="Q39" s="82">
        <f>O39*P39</f>
        <v>0.18977396524167653</v>
      </c>
      <c r="R39" s="83">
        <v>0.20107093309974675</v>
      </c>
      <c r="S39" s="84">
        <f>I39+R39</f>
        <v>0.25442750750886051</v>
      </c>
      <c r="T39" s="85">
        <f>分析係数表!F42</f>
        <v>0.55931558935361214</v>
      </c>
      <c r="U39" s="86">
        <f t="shared" si="7"/>
        <v>0.14230527131008888</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投入係数表!H40</f>
        <v>3.025064822817632E-2</v>
      </c>
      <c r="E40" s="77">
        <f>$C$10*D40</f>
        <v>3.0250648228176318</v>
      </c>
      <c r="F40" s="76">
        <f>分析係数表!C43</f>
        <v>0.34022693007694482</v>
      </c>
      <c r="G40" s="77">
        <f>E40*F40</f>
        <v>1.029208517951</v>
      </c>
      <c r="H40" s="77">
        <v>1.338817255650375</v>
      </c>
      <c r="I40" s="77">
        <f>C40+H40</f>
        <v>1.338817255650375</v>
      </c>
      <c r="J40" s="76">
        <f>分析係数表!G43</f>
        <v>0.33724329370148376</v>
      </c>
      <c r="K40" s="78">
        <f>I40*J40</f>
        <v>0.4515071409599139</v>
      </c>
      <c r="L40" s="79"/>
      <c r="M40" s="80"/>
      <c r="N40" s="81">
        <f>分析係数表!H43</f>
        <v>3.0928867340200058E-2</v>
      </c>
      <c r="O40" s="82">
        <f t="shared" si="4"/>
        <v>0.54522987659590771</v>
      </c>
      <c r="P40" s="76">
        <f>分析係数表!C43</f>
        <v>0.34022693007694482</v>
      </c>
      <c r="Q40" s="82">
        <f>O40*P40</f>
        <v>0.18550188710045715</v>
      </c>
      <c r="R40" s="83">
        <v>0.40714909187984727</v>
      </c>
      <c r="S40" s="84">
        <f>I40+R40</f>
        <v>1.7459663475302223</v>
      </c>
      <c r="T40" s="85">
        <f>分析係数表!F43</f>
        <v>0.5626289672791589</v>
      </c>
      <c r="U40" s="86">
        <f t="shared" si="7"/>
        <v>0.982331243015094</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投入係数表!H41</f>
        <v>0</v>
      </c>
      <c r="E41" s="77">
        <f>$C$10*D41</f>
        <v>0</v>
      </c>
      <c r="F41" s="76">
        <f>分析係数表!C44</f>
        <v>0.45077084579422144</v>
      </c>
      <c r="G41" s="77">
        <f>E41*F41</f>
        <v>0</v>
      </c>
      <c r="H41" s="77">
        <v>3.9178135910533131E-3</v>
      </c>
      <c r="I41" s="77">
        <f>C41+H41</f>
        <v>3.9178135910533131E-3</v>
      </c>
      <c r="J41" s="76">
        <f>分析係数表!G44</f>
        <v>0.26937180019371798</v>
      </c>
      <c r="K41" s="78">
        <f>I41*J41</f>
        <v>1.0553484998454459E-3</v>
      </c>
      <c r="L41" s="79"/>
      <c r="M41" s="80"/>
      <c r="N41" s="81">
        <f>分析係数表!H44</f>
        <v>0.10969619474561307</v>
      </c>
      <c r="O41" s="82">
        <f t="shared" si="4"/>
        <v>1.9337805703105455</v>
      </c>
      <c r="P41" s="76">
        <f>分析係数表!C44</f>
        <v>0.45077084579422144</v>
      </c>
      <c r="Q41" s="82">
        <f>O41*P41</f>
        <v>0.87169190325931656</v>
      </c>
      <c r="R41" s="83">
        <v>0.88559346078306589</v>
      </c>
      <c r="S41" s="84">
        <f>I41+R41</f>
        <v>0.88951127437411925</v>
      </c>
      <c r="T41" s="85">
        <f>分析係数表!F44</f>
        <v>0.50977584059775838</v>
      </c>
      <c r="U41" s="86">
        <f t="shared" si="7"/>
        <v>0.45345135761524996</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投入係数表!H42</f>
        <v>4.3215211754537599E-4</v>
      </c>
      <c r="E42" s="77">
        <f>$C$10*D42</f>
        <v>4.3215211754537596E-2</v>
      </c>
      <c r="F42" s="76">
        <f>分析係数表!C45</f>
        <v>1</v>
      </c>
      <c r="G42" s="77">
        <f>E42*F42</f>
        <v>4.3215211754537596E-2</v>
      </c>
      <c r="H42" s="77">
        <v>5.577229865080454E-2</v>
      </c>
      <c r="I42" s="77">
        <f>C42+H42</f>
        <v>5.577229865080454E-2</v>
      </c>
      <c r="J42" s="76">
        <f>分析係数表!G45</f>
        <v>0</v>
      </c>
      <c r="K42" s="78">
        <f>I42*J42</f>
        <v>0</v>
      </c>
      <c r="L42" s="79"/>
      <c r="M42" s="80"/>
      <c r="N42" s="81">
        <f>分析係数表!H45</f>
        <v>0</v>
      </c>
      <c r="O42" s="82">
        <f t="shared" si="4"/>
        <v>0</v>
      </c>
      <c r="P42" s="76">
        <f>分析係数表!C45</f>
        <v>1</v>
      </c>
      <c r="Q42" s="82">
        <f>O42*P42</f>
        <v>0</v>
      </c>
      <c r="R42" s="83">
        <v>1.0481846567263472E-2</v>
      </c>
      <c r="S42" s="84">
        <f>I42+R42</f>
        <v>6.6254145218068008E-2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投入係数表!H43</f>
        <v>3.8893690579083835E-3</v>
      </c>
      <c r="E43" s="77">
        <f>$C$10*D43</f>
        <v>0.38893690579083834</v>
      </c>
      <c r="F43" s="76">
        <f>分析係数表!C46</f>
        <v>7.4198450828512619E-2</v>
      </c>
      <c r="G43" s="77">
        <f>E43*F43</f>
        <v>2.8858515879715364E-2</v>
      </c>
      <c r="H43" s="77">
        <v>3.5307632650148926E-2</v>
      </c>
      <c r="I43" s="77">
        <f>C43+H43</f>
        <v>3.5307632650148926E-2</v>
      </c>
      <c r="J43" s="76">
        <f>分析係数表!G46</f>
        <v>9.2287409360580098E-3</v>
      </c>
      <c r="K43" s="78">
        <f>I43*J43</f>
        <v>3.2584499479372775E-4</v>
      </c>
      <c r="L43" s="79"/>
      <c r="M43" s="80"/>
      <c r="N43" s="81">
        <f>分析係数表!H46</f>
        <v>2.0514344703613255E-2</v>
      </c>
      <c r="O43" s="82">
        <f t="shared" si="4"/>
        <v>0.36163735025172178</v>
      </c>
      <c r="P43" s="76">
        <f>分析係数表!C46</f>
        <v>7.4198450828512619E-2</v>
      </c>
      <c r="Q43" s="82">
        <f>O43*P43</f>
        <v>2.6832931150405973E-2</v>
      </c>
      <c r="R43" s="83">
        <v>3.1779067039575379E-2</v>
      </c>
      <c r="S43" s="84">
        <f>I43+R43</f>
        <v>6.7086699689724305E-2</v>
      </c>
      <c r="T43" s="85">
        <f>分析係数表!F46</f>
        <v>0.31311799604482532</v>
      </c>
      <c r="U43" s="86">
        <f t="shared" si="7"/>
        <v>2.100605296810748E-2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投入係数表!H44</f>
        <v>0.60414866032843562</v>
      </c>
      <c r="E44" s="91">
        <f>SUM(E5:E43)</f>
        <v>60.414866032843548</v>
      </c>
      <c r="F44" s="92">
        <f>分析係数表!C47</f>
        <v>0.51595339019249375</v>
      </c>
      <c r="G44" s="91">
        <f>SUM(G5:G43)</f>
        <v>8.9922566743155219</v>
      </c>
      <c r="H44" s="91">
        <f>SUM(H5:H43)</f>
        <v>10.245342921288271</v>
      </c>
      <c r="I44" s="91">
        <f>SUM(I5:I43)</f>
        <v>110.24534292128824</v>
      </c>
      <c r="J44" s="92">
        <f>分析係数表!G47</f>
        <v>0.27631170572057684</v>
      </c>
      <c r="K44" s="93">
        <f>SUM(K5:K43)</f>
        <v>28.100708210284278</v>
      </c>
      <c r="L44" s="94">
        <f>最終需要_まとめ!$L$33</f>
        <v>0.62733333333333341</v>
      </c>
      <c r="M44" s="91">
        <f>K44*L44</f>
        <v>17.628510950585007</v>
      </c>
      <c r="N44" s="95">
        <f>分析係数表!H47</f>
        <v>1</v>
      </c>
      <c r="O44" s="96">
        <f>SUM(O5:O43)</f>
        <v>17.62851095058501</v>
      </c>
      <c r="P44" s="92">
        <f>分析係数表!C47</f>
        <v>0.51595339019249375</v>
      </c>
      <c r="Q44" s="96">
        <f>SUM(Q5:Q43)</f>
        <v>10.091666928180675</v>
      </c>
      <c r="R44" s="96">
        <f>SUM(R5:R43)</f>
        <v>11.37435841069828</v>
      </c>
      <c r="S44" s="97">
        <f>SUM(S5:S43)</f>
        <v>121.61970133198659</v>
      </c>
      <c r="T44" s="98">
        <f>分析係数表!F47</f>
        <v>0.58636886885395456</v>
      </c>
      <c r="U44" s="99">
        <f>SUM(U5:U43)</f>
        <v>52.810560383118457</v>
      </c>
      <c r="V44" s="100">
        <f>分析係数表!D47</f>
        <v>7.5124891062718996E-2</v>
      </c>
      <c r="W44" s="164">
        <f>SUM(W5:W43)</f>
        <v>15</v>
      </c>
      <c r="X44" s="92">
        <f>分析係数表!E47</f>
        <v>6.0854966829428862E-2</v>
      </c>
      <c r="Y44" s="165">
        <f>SUM(Y5:Y43)</f>
        <v>12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285</v>
      </c>
      <c r="S2" s="3" t="s">
        <v>153</v>
      </c>
      <c r="U2" s="64" t="s">
        <v>210</v>
      </c>
      <c r="W2" s="3" t="s">
        <v>130</v>
      </c>
      <c r="Y2" s="3" t="s">
        <v>154</v>
      </c>
    </row>
    <row r="3" spans="1:25" ht="44" x14ac:dyDescent="0.2">
      <c r="B3" s="65"/>
      <c r="C3" s="66" t="s">
        <v>228</v>
      </c>
      <c r="D3" s="66" t="s">
        <v>310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投入係数表!I5</f>
        <v>2.2237046920169001E-4</v>
      </c>
      <c r="E5" s="77">
        <f t="shared" ref="E5:E38" si="0">$C$11*D5</f>
        <v>2.2237046920169E-2</v>
      </c>
      <c r="F5" s="76">
        <f>分析係数表!C8</f>
        <v>4.9649173197653385E-3</v>
      </c>
      <c r="G5" s="77">
        <f t="shared" ref="G5:G38" si="1">E5*F5</f>
        <v>1.1040509939438154E-4</v>
      </c>
      <c r="H5" s="77">
        <f t="array" ref="H5:H43">MMULT(逆行列係数!C5:AO43,'7'!G5:G43)</f>
        <v>1.6768638858976099E-4</v>
      </c>
      <c r="I5" s="77">
        <f t="shared" ref="I5:I38" si="2">C5+H5</f>
        <v>1.6768638858976099E-4</v>
      </c>
      <c r="J5" s="76">
        <f>分析係数表!G8</f>
        <v>0.11989459815546773</v>
      </c>
      <c r="K5" s="78">
        <f t="shared" ref="K5:K38" si="3">I5*J5</f>
        <v>2.0104692176111003E-5</v>
      </c>
      <c r="L5" s="79" t="s">
        <v>183</v>
      </c>
      <c r="M5" s="80" t="s">
        <v>183</v>
      </c>
      <c r="N5" s="81">
        <f>分析係数表!H8</f>
        <v>9.9138626395589742E-3</v>
      </c>
      <c r="O5" s="82">
        <f t="shared" ref="O5:O43" si="4">$M$44*N5</f>
        <v>0.13751753887663731</v>
      </c>
      <c r="P5" s="76">
        <f>分析係数表!C8</f>
        <v>4.9649173197653385E-3</v>
      </c>
      <c r="Q5" s="82">
        <f t="shared" ref="Q5:Q38" si="5">O5*P5</f>
        <v>6.8276321054011981E-4</v>
      </c>
      <c r="R5" s="83">
        <f t="array" ref="R5:R43">MMULT(逆行列係数!C5:AO43,'7'!Q5:Q43)</f>
        <v>1.0337402203330591E-3</v>
      </c>
      <c r="S5" s="84">
        <f t="shared" ref="S5:S38" si="6">I5+R5</f>
        <v>1.2014266089228202E-3</v>
      </c>
      <c r="T5" s="85">
        <f>分析係数表!F8</f>
        <v>0.45454545454545453</v>
      </c>
      <c r="U5" s="86">
        <f t="shared" ref="U5:U43" si="7">S5*T5</f>
        <v>5.4610300405582733E-4</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76">
        <f>投入係数表!I6</f>
        <v>1.4676450967311541E-2</v>
      </c>
      <c r="E6" s="77">
        <f t="shared" si="0"/>
        <v>1.4676450967311541</v>
      </c>
      <c r="F6" s="76">
        <f>分析係数表!C9</f>
        <v>0.15391380826737022</v>
      </c>
      <c r="G6" s="77">
        <f t="shared" si="1"/>
        <v>0.22589084602282486</v>
      </c>
      <c r="H6" s="77">
        <v>0.23313672414835132</v>
      </c>
      <c r="I6" s="77">
        <f t="shared" si="2"/>
        <v>0.23313672414835132</v>
      </c>
      <c r="J6" s="76">
        <f>分析係数表!G9</f>
        <v>0.24468085106382978</v>
      </c>
      <c r="K6" s="78">
        <f t="shared" si="3"/>
        <v>5.7044092078851916E-2</v>
      </c>
      <c r="L6" s="79"/>
      <c r="M6" s="80"/>
      <c r="N6" s="81">
        <f>分析係数表!H9</f>
        <v>5.2529564767522905E-4</v>
      </c>
      <c r="O6" s="82">
        <f t="shared" si="4"/>
        <v>7.2865004567100019E-3</v>
      </c>
      <c r="P6" s="76">
        <f>分析係数表!C9</f>
        <v>0.15391380826737022</v>
      </c>
      <c r="Q6" s="82">
        <f t="shared" si="5"/>
        <v>1.1214930342341688E-3</v>
      </c>
      <c r="R6" s="83">
        <v>1.3003157119522394E-3</v>
      </c>
      <c r="S6" s="84">
        <f t="shared" si="6"/>
        <v>0.23443703986030356</v>
      </c>
      <c r="T6" s="85">
        <f>分析係数表!F9</f>
        <v>0.66489361702127658</v>
      </c>
      <c r="U6" s="86">
        <f t="shared" si="7"/>
        <v>0.15587569139647844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投入係数表!I7</f>
        <v>0</v>
      </c>
      <c r="E7" s="77">
        <f t="shared" si="0"/>
        <v>0</v>
      </c>
      <c r="F7" s="76">
        <f>分析係数表!C10</f>
        <v>3.7301329873500322E-3</v>
      </c>
      <c r="G7" s="77">
        <f t="shared" si="1"/>
        <v>0</v>
      </c>
      <c r="H7" s="77">
        <v>7.537601089161085E-6</v>
      </c>
      <c r="I7" s="77">
        <f t="shared" si="2"/>
        <v>7.537601089161085E-6</v>
      </c>
      <c r="J7" s="76">
        <f>分析係数表!G10</f>
        <v>0.17857142857142858</v>
      </c>
      <c r="K7" s="78">
        <f t="shared" si="3"/>
        <v>1.3460001944930509E-6</v>
      </c>
      <c r="L7" s="79"/>
      <c r="M7" s="80"/>
      <c r="N7" s="81">
        <f>分析係数表!H10</f>
        <v>9.7827374022421611E-4</v>
      </c>
      <c r="O7" s="82">
        <f t="shared" si="4"/>
        <v>1.3569866962496234E-2</v>
      </c>
      <c r="P7" s="76">
        <f>分析係数表!C10</f>
        <v>3.7301329873500322E-3</v>
      </c>
      <c r="Q7" s="82">
        <f t="shared" si="5"/>
        <v>5.0617408390758582E-5</v>
      </c>
      <c r="R7" s="83">
        <v>9.9547295026497821E-5</v>
      </c>
      <c r="S7" s="84">
        <f t="shared" si="6"/>
        <v>1.0708489611565891E-4</v>
      </c>
      <c r="T7" s="85">
        <f>分析係数表!F10</f>
        <v>0.5178571428571429</v>
      </c>
      <c r="U7" s="86">
        <f t="shared" si="7"/>
        <v>5.5454678345609083E-5</v>
      </c>
      <c r="V7" s="87">
        <f>分析係数表!D10</f>
        <v>0</v>
      </c>
      <c r="W7" s="167">
        <f t="shared" si="8"/>
        <v>0</v>
      </c>
      <c r="X7" s="76">
        <f>分析係数表!E10</f>
        <v>0</v>
      </c>
      <c r="Y7" s="166">
        <f t="shared" si="9"/>
        <v>0</v>
      </c>
    </row>
    <row r="8" spans="1:25" x14ac:dyDescent="0.2">
      <c r="A8" s="6" t="s">
        <v>222</v>
      </c>
      <c r="B8" s="5" t="s">
        <v>27</v>
      </c>
      <c r="C8" s="90"/>
      <c r="D8" s="76">
        <f>投入係数表!I8</f>
        <v>5.1145207916388708E-3</v>
      </c>
      <c r="E8" s="77">
        <f t="shared" si="0"/>
        <v>0.51145207916388713</v>
      </c>
      <c r="F8" s="76">
        <f>分析係数表!C11</f>
        <v>0.13696369636963701</v>
      </c>
      <c r="G8" s="77">
        <f t="shared" si="1"/>
        <v>7.0050367278222184E-2</v>
      </c>
      <c r="H8" s="77">
        <v>7.8752699547592286E-2</v>
      </c>
      <c r="I8" s="77">
        <f t="shared" si="2"/>
        <v>7.8752699547592286E-2</v>
      </c>
      <c r="J8" s="76">
        <f>分析係数表!G11</f>
        <v>0.3392857142857143</v>
      </c>
      <c r="K8" s="78">
        <f t="shared" si="3"/>
        <v>2.6719665917933098E-2</v>
      </c>
      <c r="L8" s="79"/>
      <c r="M8" s="80"/>
      <c r="N8" s="81">
        <f>分析係数表!H11</f>
        <v>-1.9072761791536302E-5</v>
      </c>
      <c r="O8" s="82">
        <f t="shared" si="4"/>
        <v>-2.6456280024363089E-4</v>
      </c>
      <c r="P8" s="76">
        <f>分析係数表!C11</f>
        <v>0.13696369636963701</v>
      </c>
      <c r="Q8" s="82">
        <f t="shared" si="5"/>
        <v>-3.6235499043269587E-5</v>
      </c>
      <c r="R8" s="83">
        <v>6.6680424068352986E-4</v>
      </c>
      <c r="S8" s="84">
        <f t="shared" si="6"/>
        <v>7.9419503788275822E-2</v>
      </c>
      <c r="T8" s="85">
        <f>分析係数表!F11</f>
        <v>0.56043956043956045</v>
      </c>
      <c r="U8" s="86">
        <f t="shared" si="7"/>
        <v>4.4509831793429308E-2</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投入係数表!I9</f>
        <v>2.0013342228152103E-3</v>
      </c>
      <c r="E9" s="77">
        <f t="shared" si="0"/>
        <v>0.20013342228152103</v>
      </c>
      <c r="F9" s="76">
        <f>分析係数表!C12</f>
        <v>0.20704451619317732</v>
      </c>
      <c r="G9" s="77">
        <f t="shared" si="1"/>
        <v>4.1436527590362378E-2</v>
      </c>
      <c r="H9" s="77">
        <v>4.5613909816022834E-2</v>
      </c>
      <c r="I9" s="77">
        <f t="shared" si="2"/>
        <v>4.5613909816022834E-2</v>
      </c>
      <c r="J9" s="76">
        <f>分析係数表!G12</f>
        <v>0.14105339609201503</v>
      </c>
      <c r="K9" s="78">
        <f t="shared" si="3"/>
        <v>6.4339968885849209E-3</v>
      </c>
      <c r="L9" s="79"/>
      <c r="M9" s="80"/>
      <c r="N9" s="81">
        <f>分析係数表!H12</f>
        <v>8.4721207878004259E-2</v>
      </c>
      <c r="O9" s="82">
        <f t="shared" si="4"/>
        <v>1.1751879586822085</v>
      </c>
      <c r="P9" s="76">
        <f>分析係数表!C12</f>
        <v>0.20704451619317732</v>
      </c>
      <c r="Q9" s="82">
        <f t="shared" si="5"/>
        <v>0.24331622234140551</v>
      </c>
      <c r="R9" s="83">
        <v>0.27755610525090668</v>
      </c>
      <c r="S9" s="84">
        <f t="shared" si="6"/>
        <v>0.32317001506692949</v>
      </c>
      <c r="T9" s="85">
        <f>分析係数表!F12</f>
        <v>0.31004441526879617</v>
      </c>
      <c r="U9" s="86">
        <f t="shared" si="7"/>
        <v>0.1001970583538342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投入係数表!I10</f>
        <v>7.7829664220591503E-3</v>
      </c>
      <c r="E10" s="77">
        <f t="shared" si="0"/>
        <v>0.77829664220591499</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0.18875453452382052</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75">
        <f>最終需要_まとめ!C12</f>
        <v>100</v>
      </c>
      <c r="D11" s="76">
        <f>投入係数表!I11</f>
        <v>0.30865021125194575</v>
      </c>
      <c r="E11" s="77">
        <f t="shared" si="0"/>
        <v>30.865021125194573</v>
      </c>
      <c r="F11" s="76">
        <f>分析係数表!C14</f>
        <v>3.4828780992665287E-2</v>
      </c>
      <c r="G11" s="77">
        <f t="shared" si="1"/>
        <v>1.0749910611033893</v>
      </c>
      <c r="H11" s="77">
        <v>1.0911517378496383</v>
      </c>
      <c r="I11" s="77">
        <f t="shared" si="2"/>
        <v>101.09115173784964</v>
      </c>
      <c r="J11" s="76">
        <f>分析係数表!G14</f>
        <v>0.17656215254614188</v>
      </c>
      <c r="K11" s="78">
        <f t="shared" si="3"/>
        <v>17.848871354203386</v>
      </c>
      <c r="L11" s="79"/>
      <c r="M11" s="80"/>
      <c r="N11" s="81">
        <f>分析係数表!H14</f>
        <v>1.0569488826143035E-3</v>
      </c>
      <c r="O11" s="82">
        <f t="shared" si="4"/>
        <v>1.4661188513501214E-2</v>
      </c>
      <c r="P11" s="76">
        <f>分析係数表!C14</f>
        <v>3.4828780992665287E-2</v>
      </c>
      <c r="Q11" s="82">
        <f t="shared" si="5"/>
        <v>5.1063132382891377E-4</v>
      </c>
      <c r="R11" s="83">
        <v>2.1536313775346446E-3</v>
      </c>
      <c r="S11" s="84">
        <f t="shared" si="6"/>
        <v>101.09330536922718</v>
      </c>
      <c r="T11" s="85">
        <f>分析係数表!F14</f>
        <v>0.31487658438959304</v>
      </c>
      <c r="U11" s="86">
        <f t="shared" si="7"/>
        <v>31.831914699316361</v>
      </c>
      <c r="V11" s="87">
        <f>分析係数表!D14</f>
        <v>7.0491438736935738E-2</v>
      </c>
      <c r="W11" s="167">
        <f t="shared" si="8"/>
        <v>7</v>
      </c>
      <c r="X11" s="76">
        <f>分析係数表!E14</f>
        <v>6.4487436068490098E-2</v>
      </c>
      <c r="Y11" s="166">
        <f t="shared" si="9"/>
        <v>7</v>
      </c>
    </row>
    <row r="12" spans="1:25" x14ac:dyDescent="0.2">
      <c r="A12" s="6" t="s">
        <v>226</v>
      </c>
      <c r="B12" s="5" t="s">
        <v>29</v>
      </c>
      <c r="C12" s="90"/>
      <c r="D12" s="76">
        <f>投入係数表!I12</f>
        <v>3.602401601067378E-2</v>
      </c>
      <c r="E12" s="77">
        <f t="shared" si="0"/>
        <v>3.6024016010673781</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0.10739044999889384</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投入係数表!I13</f>
        <v>4.0026684456304206E-3</v>
      </c>
      <c r="E13" s="77">
        <f t="shared" si="0"/>
        <v>0.40026684456304207</v>
      </c>
      <c r="F13" s="76">
        <f>分析係数表!C16</f>
        <v>1.5929944110702698E-2</v>
      </c>
      <c r="G13" s="77">
        <f t="shared" si="1"/>
        <v>6.3762284632565844E-3</v>
      </c>
      <c r="H13" s="77">
        <v>8.4582510003768843E-3</v>
      </c>
      <c r="I13" s="77">
        <f t="shared" si="2"/>
        <v>8.4582510003768843E-3</v>
      </c>
      <c r="J13" s="76">
        <f>分析係数表!G16</f>
        <v>3.3304867634500426E-2</v>
      </c>
      <c r="K13" s="78">
        <f t="shared" si="3"/>
        <v>2.8170092998693297E-4</v>
      </c>
      <c r="L13" s="79"/>
      <c r="M13" s="80"/>
      <c r="N13" s="81">
        <f>分析係数表!H16</f>
        <v>1.5715955716225912E-2</v>
      </c>
      <c r="O13" s="82">
        <f t="shared" si="4"/>
        <v>0.21799974740075184</v>
      </c>
      <c r="P13" s="76">
        <f>分析係数表!C16</f>
        <v>1.5929944110702698E-2</v>
      </c>
      <c r="Q13" s="82">
        <f t="shared" si="5"/>
        <v>3.4727237922412826E-3</v>
      </c>
      <c r="R13" s="83">
        <v>4.0283386515888118E-3</v>
      </c>
      <c r="S13" s="84">
        <f t="shared" si="6"/>
        <v>1.2486589651965696E-2</v>
      </c>
      <c r="T13" s="85">
        <f>分析係数表!F16</f>
        <v>0.28693424423569597</v>
      </c>
      <c r="U13" s="86">
        <f t="shared" si="7"/>
        <v>3.5828301648680389E-3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投入係数表!I14</f>
        <v>2.401601067378252E-2</v>
      </c>
      <c r="E14" s="77">
        <f t="shared" si="0"/>
        <v>2.4016010673782522</v>
      </c>
      <c r="F14" s="76">
        <f>分析係数表!C17</f>
        <v>3.0755163958272713E-2</v>
      </c>
      <c r="G14" s="77">
        <f t="shared" si="1"/>
        <v>7.3861634589580893E-2</v>
      </c>
      <c r="H14" s="77">
        <v>7.8044527222574198E-2</v>
      </c>
      <c r="I14" s="77">
        <f t="shared" si="2"/>
        <v>7.8044527222574198E-2</v>
      </c>
      <c r="J14" s="76">
        <f>分析係数表!G17</f>
        <v>0.21735668789808918</v>
      </c>
      <c r="K14" s="78">
        <f t="shared" si="3"/>
        <v>1.6963499945670986E-2</v>
      </c>
      <c r="L14" s="79"/>
      <c r="M14" s="80"/>
      <c r="N14" s="81">
        <f>分析係数表!H17</f>
        <v>2.8450203005708319E-3</v>
      </c>
      <c r="O14" s="82">
        <f t="shared" si="4"/>
        <v>3.9463951036341607E-2</v>
      </c>
      <c r="P14" s="76">
        <f>分析係数表!C17</f>
        <v>3.0755163958272713E-2</v>
      </c>
      <c r="Q14" s="82">
        <f t="shared" si="5"/>
        <v>1.2137202845639325E-3</v>
      </c>
      <c r="R14" s="83">
        <v>2.5919772148989871E-3</v>
      </c>
      <c r="S14" s="84">
        <f t="shared" si="6"/>
        <v>8.063650443747318E-2</v>
      </c>
      <c r="T14" s="85">
        <f>分析係数表!F17</f>
        <v>0.33877388535031849</v>
      </c>
      <c r="U14" s="86">
        <f t="shared" si="7"/>
        <v>2.7317541909350988E-2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投入係数表!I15</f>
        <v>4.2250389148321106E-3</v>
      </c>
      <c r="E15" s="77">
        <f t="shared" si="0"/>
        <v>0.42250389148321105</v>
      </c>
      <c r="F15" s="76">
        <f>分析係数表!C18</f>
        <v>0.10308017346825304</v>
      </c>
      <c r="G15" s="77">
        <f t="shared" si="1"/>
        <v>4.3551774425101358E-2</v>
      </c>
      <c r="H15" s="77">
        <v>4.7959912066671238E-2</v>
      </c>
      <c r="I15" s="77">
        <f t="shared" si="2"/>
        <v>4.7959912066671238E-2</v>
      </c>
      <c r="J15" s="76">
        <f>分析係数表!G18</f>
        <v>0.21565836298932384</v>
      </c>
      <c r="K15" s="78">
        <f t="shared" si="3"/>
        <v>1.0342956125410238E-2</v>
      </c>
      <c r="L15" s="79"/>
      <c r="M15" s="80"/>
      <c r="N15" s="81">
        <f>分析係数表!H18</f>
        <v>4.148325689659146E-4</v>
      </c>
      <c r="O15" s="82">
        <f t="shared" si="4"/>
        <v>5.7542409052989719E-3</v>
      </c>
      <c r="P15" s="76">
        <f>分析係数表!C18</f>
        <v>0.10308017346825304</v>
      </c>
      <c r="Q15" s="82">
        <f t="shared" si="5"/>
        <v>5.9314815069633545E-4</v>
      </c>
      <c r="R15" s="83">
        <v>1.4814554550911672E-3</v>
      </c>
      <c r="S15" s="84">
        <f t="shared" si="6"/>
        <v>4.9441367521762404E-2</v>
      </c>
      <c r="T15" s="85">
        <f>分析係数表!F18</f>
        <v>0.45978647686832741</v>
      </c>
      <c r="U15" s="86">
        <f t="shared" si="7"/>
        <v>2.2732472184383283E-2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投入係数表!I16</f>
        <v>1.33422281521014E-2</v>
      </c>
      <c r="E16" s="77">
        <f t="shared" si="0"/>
        <v>1.3342228152101401</v>
      </c>
      <c r="F16" s="76">
        <f>分析係数表!C19</f>
        <v>0.24776062511911567</v>
      </c>
      <c r="G16" s="77">
        <f t="shared" si="1"/>
        <v>0.33056787874465066</v>
      </c>
      <c r="H16" s="77">
        <v>0.39227715589681139</v>
      </c>
      <c r="I16" s="77">
        <f t="shared" si="2"/>
        <v>0.39227715589681139</v>
      </c>
      <c r="J16" s="76">
        <f>分析係数表!G19</f>
        <v>5.7676438653637349E-2</v>
      </c>
      <c r="K16" s="78">
        <f t="shared" si="3"/>
        <v>2.2625149317305776E-2</v>
      </c>
      <c r="L16" s="79"/>
      <c r="M16" s="80"/>
      <c r="N16" s="81">
        <f>分析係数表!H19</f>
        <v>-1.0648958666941103E-4</v>
      </c>
      <c r="O16" s="82">
        <f t="shared" si="4"/>
        <v>-1.4771423013602725E-3</v>
      </c>
      <c r="P16" s="76">
        <f>分析係数表!C19</f>
        <v>0.24776062511911567</v>
      </c>
      <c r="Q16" s="82">
        <f t="shared" si="5"/>
        <v>-3.6597769997491025E-4</v>
      </c>
      <c r="R16" s="83">
        <v>1.2526653546996106E-3</v>
      </c>
      <c r="S16" s="84">
        <f t="shared" si="6"/>
        <v>0.39352982125151098</v>
      </c>
      <c r="T16" s="85">
        <f>分析係数表!F19</f>
        <v>0.24017372421281216</v>
      </c>
      <c r="U16" s="86">
        <f t="shared" si="7"/>
        <v>9.451552275877767E-2</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投入係数表!I17</f>
        <v>3.3355570380253501E-3</v>
      </c>
      <c r="E17" s="77">
        <f t="shared" si="0"/>
        <v>0.33355570380253502</v>
      </c>
      <c r="F17" s="76">
        <f>分析係数表!C20</f>
        <v>4.2097488921713389E-2</v>
      </c>
      <c r="G17" s="77">
        <f t="shared" si="1"/>
        <v>1.4041857545601531E-2</v>
      </c>
      <c r="H17" s="77">
        <v>1.5080693426496181E-2</v>
      </c>
      <c r="I17" s="77">
        <f t="shared" si="2"/>
        <v>1.5080693426496181E-2</v>
      </c>
      <c r="J17" s="76">
        <f>分析係数表!G20</f>
        <v>0.10005104645227157</v>
      </c>
      <c r="K17" s="78">
        <f t="shared" si="3"/>
        <v>1.5088391585468359E-3</v>
      </c>
      <c r="L17" s="79"/>
      <c r="M17" s="80"/>
      <c r="N17" s="81">
        <f>分析係数表!H20</f>
        <v>5.1814336200340294E-4</v>
      </c>
      <c r="O17" s="82">
        <f t="shared" si="4"/>
        <v>7.1872894066186402E-3</v>
      </c>
      <c r="P17" s="76">
        <f>分析係数表!C20</f>
        <v>4.2097488921713389E-2</v>
      </c>
      <c r="Q17" s="82">
        <f t="shared" si="5"/>
        <v>3.0256683617227621E-4</v>
      </c>
      <c r="R17" s="83">
        <v>7.0539750553951874E-4</v>
      </c>
      <c r="S17" s="84">
        <f t="shared" si="6"/>
        <v>1.5786090932035701E-2</v>
      </c>
      <c r="T17" s="85">
        <f>分析係数表!F20</f>
        <v>0.22307299642674835</v>
      </c>
      <c r="U17" s="86">
        <f t="shared" si="7"/>
        <v>3.5214506060743246E-3</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投入係数表!I18</f>
        <v>1.4898821436513231E-2</v>
      </c>
      <c r="E18" s="77">
        <f t="shared" si="0"/>
        <v>1.4898821436513232</v>
      </c>
      <c r="F18" s="76">
        <f>分析係数表!C21</f>
        <v>2.2200270354580387E-2</v>
      </c>
      <c r="G18" s="77">
        <f t="shared" si="1"/>
        <v>3.3075786385521146E-2</v>
      </c>
      <c r="H18" s="77">
        <v>3.5170263076420995E-2</v>
      </c>
      <c r="I18" s="77">
        <f t="shared" si="2"/>
        <v>3.5170263076420995E-2</v>
      </c>
      <c r="J18" s="76">
        <f>分析係数表!G21</f>
        <v>0.28466453674121406</v>
      </c>
      <c r="K18" s="78">
        <f t="shared" si="3"/>
        <v>1.0011726645716009E-2</v>
      </c>
      <c r="L18" s="79"/>
      <c r="M18" s="80"/>
      <c r="N18" s="81">
        <f>分析係数表!H21</f>
        <v>8.5827428061913363E-4</v>
      </c>
      <c r="O18" s="82">
        <f t="shared" si="4"/>
        <v>1.1905326010963391E-2</v>
      </c>
      <c r="P18" s="76">
        <f>分析係数表!C21</f>
        <v>2.2200270354580387E-2</v>
      </c>
      <c r="Q18" s="82">
        <f t="shared" si="5"/>
        <v>2.6430145610280536E-4</v>
      </c>
      <c r="R18" s="83">
        <v>7.3630124591450834E-4</v>
      </c>
      <c r="S18" s="84">
        <f t="shared" si="6"/>
        <v>3.59065643223355E-2</v>
      </c>
      <c r="T18" s="85">
        <f>分析係数表!F21</f>
        <v>0.42523961661341853</v>
      </c>
      <c r="U18" s="86">
        <f t="shared" si="7"/>
        <v>1.5268893646335E-2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投入係数表!I19</f>
        <v>1.55659328441183E-3</v>
      </c>
      <c r="E19" s="77">
        <f t="shared" si="0"/>
        <v>0.15565932844118299</v>
      </c>
      <c r="F19" s="76">
        <f>分析係数表!C22</f>
        <v>3.5555555555555562E-2</v>
      </c>
      <c r="G19" s="77">
        <f t="shared" si="1"/>
        <v>5.5345539001309518E-3</v>
      </c>
      <c r="H19" s="77">
        <v>6.5083263851576532E-3</v>
      </c>
      <c r="I19" s="77">
        <f t="shared" si="2"/>
        <v>6.5083263851576532E-3</v>
      </c>
      <c r="J19" s="76">
        <f>分析係数表!G22</f>
        <v>0.1945879458794588</v>
      </c>
      <c r="K19" s="78">
        <f t="shared" si="3"/>
        <v>1.2664418624009112E-3</v>
      </c>
      <c r="L19" s="79"/>
      <c r="M19" s="80"/>
      <c r="N19" s="81">
        <f>分析係数表!H22</f>
        <v>4.0529618807014647E-5</v>
      </c>
      <c r="O19" s="82">
        <f t="shared" si="4"/>
        <v>5.6219595051771568E-4</v>
      </c>
      <c r="P19" s="76">
        <f>分析係数表!C22</f>
        <v>3.5555555555555562E-2</v>
      </c>
      <c r="Q19" s="82">
        <f t="shared" si="5"/>
        <v>1.9989189351741007E-5</v>
      </c>
      <c r="R19" s="83">
        <v>3.2575566113625452E-4</v>
      </c>
      <c r="S19" s="84">
        <f t="shared" si="6"/>
        <v>6.8340820462939079E-3</v>
      </c>
      <c r="T19" s="85">
        <f>分析係数表!F22</f>
        <v>0.41303813038130383</v>
      </c>
      <c r="U19" s="86">
        <f t="shared" si="7"/>
        <v>2.8227364712736709E-3</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投入係数表!I20</f>
        <v>2.2237046920169001E-4</v>
      </c>
      <c r="E20" s="77">
        <f t="shared" si="0"/>
        <v>2.2237046920169E-2</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3.3070350030453864E-4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投入係数表!I21</f>
        <v>0</v>
      </c>
      <c r="E21" s="77">
        <f t="shared" si="0"/>
        <v>0</v>
      </c>
      <c r="F21" s="76">
        <f>分析係数表!C24</f>
        <v>0.31901223099551013</v>
      </c>
      <c r="G21" s="77">
        <f t="shared" si="1"/>
        <v>0</v>
      </c>
      <c r="H21" s="77">
        <v>5.5844846615835707E-3</v>
      </c>
      <c r="I21" s="77">
        <f t="shared" si="2"/>
        <v>5.5844846615835707E-3</v>
      </c>
      <c r="J21" s="76">
        <f>分析係数表!G24</f>
        <v>0.20822960902035437</v>
      </c>
      <c r="K21" s="78">
        <f t="shared" si="3"/>
        <v>1.1628550576617128E-3</v>
      </c>
      <c r="L21" s="79"/>
      <c r="M21" s="80"/>
      <c r="N21" s="81">
        <f>分析係数表!H24</f>
        <v>2.9960129980871608E-4</v>
      </c>
      <c r="O21" s="82">
        <f t="shared" si="4"/>
        <v>4.1558406538270351E-3</v>
      </c>
      <c r="P21" s="76">
        <f>分析係数表!C24</f>
        <v>0.31901223099551013</v>
      </c>
      <c r="Q21" s="82">
        <f t="shared" si="5"/>
        <v>1.3257639986392019E-3</v>
      </c>
      <c r="R21" s="83">
        <v>5.6270687642654294E-3</v>
      </c>
      <c r="S21" s="84">
        <f t="shared" si="6"/>
        <v>1.1211553425849001E-2</v>
      </c>
      <c r="T21" s="85">
        <f>分析係数表!F24</f>
        <v>0.39288329184360815</v>
      </c>
      <c r="U21" s="86">
        <f t="shared" si="7"/>
        <v>4.4048320166280375E-3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投入係数表!I22</f>
        <v>0</v>
      </c>
      <c r="E22" s="77">
        <f t="shared" si="0"/>
        <v>0</v>
      </c>
      <c r="F22" s="76">
        <f>分析係数表!C25</f>
        <v>9.6759875721260657E-3</v>
      </c>
      <c r="G22" s="77">
        <f t="shared" si="1"/>
        <v>0</v>
      </c>
      <c r="H22" s="77">
        <v>3.0447018038793147E-4</v>
      </c>
      <c r="I22" s="77">
        <f t="shared" si="2"/>
        <v>3.0447018038793147E-4</v>
      </c>
      <c r="J22" s="76">
        <f>分析係数表!G25</f>
        <v>0.19730305180979418</v>
      </c>
      <c r="K22" s="78">
        <f t="shared" si="3"/>
        <v>6.0072895775617423E-5</v>
      </c>
      <c r="L22" s="79"/>
      <c r="M22" s="80"/>
      <c r="N22" s="81">
        <f>分析係数表!H25</f>
        <v>4.8079253682831098E-4</v>
      </c>
      <c r="O22" s="82">
        <f t="shared" si="4"/>
        <v>6.669187256141529E-3</v>
      </c>
      <c r="P22" s="76">
        <f>分析係数表!C25</f>
        <v>9.6759875721260657E-3</v>
      </c>
      <c r="Q22" s="82">
        <f t="shared" si="5"/>
        <v>6.4530973006606974E-5</v>
      </c>
      <c r="R22" s="83">
        <v>4.7558147159773969E-4</v>
      </c>
      <c r="S22" s="84">
        <f t="shared" si="6"/>
        <v>7.800516519856711E-4</v>
      </c>
      <c r="T22" s="85">
        <f>分析係数表!F25</f>
        <v>0.35095812633073104</v>
      </c>
      <c r="U22" s="86">
        <f t="shared" si="7"/>
        <v>2.7376546622208262E-4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投入係数表!I23</f>
        <v>2.2237046920169001E-4</v>
      </c>
      <c r="E23" s="77">
        <f t="shared" si="0"/>
        <v>2.2237046920169E-2</v>
      </c>
      <c r="F23" s="76">
        <f>分析係数表!C26</f>
        <v>0.20974434975917011</v>
      </c>
      <c r="G23" s="77">
        <f t="shared" si="1"/>
        <v>4.6640949468350033E-3</v>
      </c>
      <c r="H23" s="77">
        <v>9.4167747363971318E-3</v>
      </c>
      <c r="I23" s="77">
        <f t="shared" si="2"/>
        <v>9.4167747363971318E-3</v>
      </c>
      <c r="J23" s="76">
        <f>分析係数表!G26</f>
        <v>0.19643642762868455</v>
      </c>
      <c r="K23" s="78">
        <f t="shared" si="3"/>
        <v>1.8497975890019002E-3</v>
      </c>
      <c r="L23" s="79"/>
      <c r="M23" s="80"/>
      <c r="N23" s="81">
        <f>分析係数表!H26</f>
        <v>9.4871095944733495E-3</v>
      </c>
      <c r="O23" s="82">
        <f t="shared" si="4"/>
        <v>0.13159794622118606</v>
      </c>
      <c r="P23" s="76">
        <f>分析係数表!C26</f>
        <v>0.20974434975917011</v>
      </c>
      <c r="Q23" s="82">
        <f t="shared" si="5"/>
        <v>2.7601925659804908E-2</v>
      </c>
      <c r="R23" s="83">
        <v>3.0243265531268042E-2</v>
      </c>
      <c r="S23" s="84">
        <f t="shared" si="6"/>
        <v>3.9660040267665175E-2</v>
      </c>
      <c r="T23" s="85">
        <f>分析係数表!F26</f>
        <v>0.33536547042926279</v>
      </c>
      <c r="U23" s="86">
        <f t="shared" si="7"/>
        <v>1.3300608061609038E-2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投入係数表!I24</f>
        <v>0</v>
      </c>
      <c r="E24" s="77">
        <f t="shared" si="0"/>
        <v>0</v>
      </c>
      <c r="F24" s="76">
        <f>分析係数表!C27</f>
        <v>0.55184986183604545</v>
      </c>
      <c r="G24" s="77">
        <f t="shared" si="1"/>
        <v>0</v>
      </c>
      <c r="H24" s="77">
        <v>2.6469288063287648E-3</v>
      </c>
      <c r="I24" s="77">
        <f t="shared" si="2"/>
        <v>2.6469288063287648E-3</v>
      </c>
      <c r="J24" s="76">
        <f>分析係数表!G27</f>
        <v>0.17101045662340392</v>
      </c>
      <c r="K24" s="78">
        <f t="shared" si="3"/>
        <v>4.5265250381992355E-4</v>
      </c>
      <c r="L24" s="79"/>
      <c r="M24" s="80"/>
      <c r="N24" s="81">
        <f>分析係数表!H27</f>
        <v>1.0662468539876775E-2</v>
      </c>
      <c r="O24" s="82">
        <f t="shared" si="4"/>
        <v>0.14790162878619983</v>
      </c>
      <c r="P24" s="76">
        <f>分析係数表!C27</f>
        <v>0.55184986183604545</v>
      </c>
      <c r="Q24" s="82">
        <f t="shared" si="5"/>
        <v>8.1619493410990465E-2</v>
      </c>
      <c r="R24" s="83">
        <v>8.3895668384317321E-2</v>
      </c>
      <c r="S24" s="84">
        <f t="shared" si="6"/>
        <v>8.6542597190646081E-2</v>
      </c>
      <c r="T24" s="85">
        <f>分析係数表!F27</f>
        <v>0.32260522305711731</v>
      </c>
      <c r="U24" s="86">
        <f t="shared" si="7"/>
        <v>2.7919093870630633E-2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投入係数表!I25</f>
        <v>0</v>
      </c>
      <c r="E25" s="77">
        <f t="shared" si="0"/>
        <v>0</v>
      </c>
      <c r="F25" s="76">
        <f>分析係数表!C28</f>
        <v>0.10247957574888922</v>
      </c>
      <c r="G25" s="77">
        <f t="shared" si="1"/>
        <v>0</v>
      </c>
      <c r="H25" s="77">
        <v>1.0604003688358146E-2</v>
      </c>
      <c r="I25" s="77">
        <f t="shared" si="2"/>
        <v>1.0604003688358146E-2</v>
      </c>
      <c r="J25" s="76">
        <f>分析係数表!G28</f>
        <v>0.12481362671124566</v>
      </c>
      <c r="K25" s="78">
        <f t="shared" si="3"/>
        <v>1.3235241580034057E-3</v>
      </c>
      <c r="L25" s="79"/>
      <c r="M25" s="80"/>
      <c r="N25" s="81">
        <f>分析係数表!H28</f>
        <v>1.8186673066637845E-2</v>
      </c>
      <c r="O25" s="82">
        <f t="shared" si="4"/>
        <v>0.25227165348231223</v>
      </c>
      <c r="P25" s="76">
        <f>分析係数表!C28</f>
        <v>0.10247957574888922</v>
      </c>
      <c r="Q25" s="82">
        <f t="shared" si="5"/>
        <v>2.5852692022338149E-2</v>
      </c>
      <c r="R25" s="83">
        <v>3.0188153275508847E-2</v>
      </c>
      <c r="S25" s="84">
        <f t="shared" si="6"/>
        <v>4.0792156963866996E-2</v>
      </c>
      <c r="T25" s="85">
        <f>分析係数表!F28</f>
        <v>0.21379840057832197</v>
      </c>
      <c r="U25" s="86">
        <f t="shared" si="7"/>
        <v>8.7212979150146225E-3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投入係数表!I26</f>
        <v>1.5788303313319992E-2</v>
      </c>
      <c r="E26" s="77">
        <f t="shared" si="0"/>
        <v>1.5788303313319991</v>
      </c>
      <c r="F26" s="76">
        <f>分析係数表!C29</f>
        <v>7.3115977067071958E-2</v>
      </c>
      <c r="G26" s="77">
        <f t="shared" si="1"/>
        <v>0.11543772229846806</v>
      </c>
      <c r="H26" s="77">
        <v>0.122711360796378</v>
      </c>
      <c r="I26" s="77">
        <f t="shared" si="2"/>
        <v>0.122711360796378</v>
      </c>
      <c r="J26" s="76">
        <f>分析係数表!G29</f>
        <v>0.26098100897122217</v>
      </c>
      <c r="K26" s="78">
        <f t="shared" si="3"/>
        <v>3.2025334752870407E-2</v>
      </c>
      <c r="L26" s="79"/>
      <c r="M26" s="80"/>
      <c r="N26" s="81">
        <f>分析係数表!H29</f>
        <v>9.6190295301981418E-3</v>
      </c>
      <c r="O26" s="82">
        <f t="shared" si="4"/>
        <v>0.13342783892287119</v>
      </c>
      <c r="P26" s="76">
        <f>分析係数表!C29</f>
        <v>7.3115977067071958E-2</v>
      </c>
      <c r="Q26" s="82">
        <f t="shared" si="5"/>
        <v>9.7557068107936209E-3</v>
      </c>
      <c r="R26" s="83">
        <v>1.35619220719957E-2</v>
      </c>
      <c r="S26" s="84">
        <f t="shared" si="6"/>
        <v>0.1362732828683737</v>
      </c>
      <c r="T26" s="85">
        <f>分析係数表!F29</f>
        <v>0.46988232552720494</v>
      </c>
      <c r="U26" s="86">
        <f t="shared" si="7"/>
        <v>6.4032407061418051E-2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投入係数表!I27</f>
        <v>4.0026684456304206E-3</v>
      </c>
      <c r="E27" s="77">
        <f t="shared" si="0"/>
        <v>0.40026684456304207</v>
      </c>
      <c r="F27" s="76">
        <f>分析係数表!C30</f>
        <v>1</v>
      </c>
      <c r="G27" s="77">
        <f t="shared" si="1"/>
        <v>0.40026684456304207</v>
      </c>
      <c r="H27" s="77">
        <v>0.45875888542753818</v>
      </c>
      <c r="I27" s="77">
        <f t="shared" si="2"/>
        <v>0.45875888542753818</v>
      </c>
      <c r="J27" s="76">
        <f>分析係数表!G30</f>
        <v>0.34448146018035225</v>
      </c>
      <c r="K27" s="78">
        <f t="shared" si="3"/>
        <v>0.15803393072278926</v>
      </c>
      <c r="L27" s="79"/>
      <c r="M27" s="80"/>
      <c r="N27" s="81">
        <f>分析係数表!H30</f>
        <v>0</v>
      </c>
      <c r="O27" s="82">
        <f t="shared" si="4"/>
        <v>0</v>
      </c>
      <c r="P27" s="76">
        <f>分析係数表!C30</f>
        <v>1</v>
      </c>
      <c r="Q27" s="82">
        <f t="shared" si="5"/>
        <v>0</v>
      </c>
      <c r="R27" s="83">
        <v>5.150722243399105E-2</v>
      </c>
      <c r="S27" s="84">
        <f t="shared" si="6"/>
        <v>0.51026610786152926</v>
      </c>
      <c r="T27" s="85">
        <f>分析係数表!F30</f>
        <v>0.44085379748895859</v>
      </c>
      <c r="U27" s="86">
        <f t="shared" si="7"/>
        <v>0.22495275138066573</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投入係数表!I28</f>
        <v>4.6697798532354902E-2</v>
      </c>
      <c r="E28" s="77">
        <f t="shared" si="0"/>
        <v>4.6697798532354904</v>
      </c>
      <c r="F28" s="76">
        <f>分析係数表!C31</f>
        <v>1.6119481544838443E-2</v>
      </c>
      <c r="G28" s="77">
        <f t="shared" si="1"/>
        <v>7.5274430162687866E-2</v>
      </c>
      <c r="H28" s="77">
        <v>8.0263920220748658E-2</v>
      </c>
      <c r="I28" s="77">
        <f t="shared" si="2"/>
        <v>8.0263920220748658E-2</v>
      </c>
      <c r="J28" s="76">
        <f>分析係数表!G31</f>
        <v>7.1065989847715741E-2</v>
      </c>
      <c r="K28" s="78">
        <f t="shared" si="3"/>
        <v>5.70403493954559E-3</v>
      </c>
      <c r="L28" s="79"/>
      <c r="M28" s="80"/>
      <c r="N28" s="81">
        <f>分析係数表!H31</f>
        <v>2.0936329558250998E-2</v>
      </c>
      <c r="O28" s="82">
        <f t="shared" si="4"/>
        <v>0.29041279051743568</v>
      </c>
      <c r="P28" s="76">
        <f>分析係数表!C31</f>
        <v>1.6119481544838443E-2</v>
      </c>
      <c r="Q28" s="82">
        <f t="shared" si="5"/>
        <v>4.6813036171308373E-3</v>
      </c>
      <c r="R28" s="83">
        <v>6.6516817607003313E-3</v>
      </c>
      <c r="S28" s="84">
        <f t="shared" si="6"/>
        <v>8.6915601981448987E-2</v>
      </c>
      <c r="T28" s="85">
        <f>分析係数表!F31</f>
        <v>0.34619289340101522</v>
      </c>
      <c r="U28" s="86">
        <f t="shared" si="7"/>
        <v>3.0089563731648835E-2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投入係数表!I29</f>
        <v>2.2237046920169003E-3</v>
      </c>
      <c r="E29" s="77">
        <f t="shared" si="0"/>
        <v>0.22237046920169004</v>
      </c>
      <c r="F29" s="76">
        <f>分析係数表!C32</f>
        <v>1</v>
      </c>
      <c r="G29" s="77">
        <f t="shared" si="1"/>
        <v>0.22237046920169004</v>
      </c>
      <c r="H29" s="77">
        <v>0.27593731386109005</v>
      </c>
      <c r="I29" s="77">
        <f t="shared" si="2"/>
        <v>0.27593731386109005</v>
      </c>
      <c r="J29" s="76">
        <f>分析係数表!G32</f>
        <v>0.14031413612565444</v>
      </c>
      <c r="K29" s="78">
        <f t="shared" si="3"/>
        <v>3.871790581925242E-2</v>
      </c>
      <c r="L29" s="79"/>
      <c r="M29" s="80"/>
      <c r="N29" s="81">
        <f>分析係数表!H32</f>
        <v>7.8667195406007442E-3</v>
      </c>
      <c r="O29" s="82">
        <f t="shared" si="4"/>
        <v>0.10912113165048759</v>
      </c>
      <c r="P29" s="76">
        <f>分析係数表!C32</f>
        <v>1</v>
      </c>
      <c r="Q29" s="82">
        <f t="shared" si="5"/>
        <v>0.10912113165048759</v>
      </c>
      <c r="R29" s="83">
        <v>0.14525018690530386</v>
      </c>
      <c r="S29" s="84">
        <f t="shared" si="6"/>
        <v>0.42118750076639389</v>
      </c>
      <c r="T29" s="85">
        <f>分析係数表!F32</f>
        <v>0.48305318269495728</v>
      </c>
      <c r="U29" s="86">
        <f t="shared" si="7"/>
        <v>0.20345596275654132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投入係数表!I30</f>
        <v>8.8948187680676003E-4</v>
      </c>
      <c r="E30" s="77">
        <f t="shared" si="0"/>
        <v>8.8948187680676E-2</v>
      </c>
      <c r="F30" s="76">
        <f>分析係数表!C33</f>
        <v>0.76063364256957811</v>
      </c>
      <c r="G30" s="77">
        <f t="shared" si="1"/>
        <v>6.7656983995515063E-2</v>
      </c>
      <c r="H30" s="77">
        <v>9.6426250604325789E-2</v>
      </c>
      <c r="I30" s="77">
        <f t="shared" si="2"/>
        <v>9.6426250604325789E-2</v>
      </c>
      <c r="J30" s="76">
        <f>分析係数表!G33</f>
        <v>0.50769407441433168</v>
      </c>
      <c r="K30" s="78">
        <f t="shared" si="3"/>
        <v>4.8955036049807575E-2</v>
      </c>
      <c r="L30" s="79"/>
      <c r="M30" s="80"/>
      <c r="N30" s="81">
        <f>分析係数表!H33</f>
        <v>8.9800920101816757E-4</v>
      </c>
      <c r="O30" s="82">
        <f t="shared" si="4"/>
        <v>1.2456498511470954E-2</v>
      </c>
      <c r="P30" s="76">
        <f>分析係数表!C33</f>
        <v>0.76063364256957811</v>
      </c>
      <c r="Q30" s="82">
        <f t="shared" si="5"/>
        <v>9.4748318364426785E-3</v>
      </c>
      <c r="R30" s="83">
        <v>3.103287961742781E-2</v>
      </c>
      <c r="S30" s="84">
        <f t="shared" si="6"/>
        <v>0.12745913022175359</v>
      </c>
      <c r="T30" s="85">
        <f>分析係数表!F33</f>
        <v>0.64710610932475887</v>
      </c>
      <c r="U30" s="86">
        <f t="shared" si="7"/>
        <v>8.2479581855716758E-2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投入係数表!I31</f>
        <v>8.3833666889037137E-2</v>
      </c>
      <c r="E31" s="77">
        <f t="shared" si="0"/>
        <v>8.3833666889037133</v>
      </c>
      <c r="F31" s="76">
        <f>分析係数表!C34</f>
        <v>0.60932856586849216</v>
      </c>
      <c r="G31" s="77">
        <f t="shared" si="1"/>
        <v>5.1082248016993894</v>
      </c>
      <c r="H31" s="77">
        <v>5.3145943587418083</v>
      </c>
      <c r="I31" s="77">
        <f t="shared" si="2"/>
        <v>5.3145943587418083</v>
      </c>
      <c r="J31" s="76">
        <f>分析係数表!G34</f>
        <v>0.42480111354608457</v>
      </c>
      <c r="K31" s="78">
        <f t="shared" si="3"/>
        <v>2.2576456016392594</v>
      </c>
      <c r="L31" s="79"/>
      <c r="M31" s="80"/>
      <c r="N31" s="81">
        <f>分析係数表!H34</f>
        <v>0.14716781407871807</v>
      </c>
      <c r="O31" s="82">
        <f t="shared" si="4"/>
        <v>2.0413996370298868</v>
      </c>
      <c r="P31" s="76">
        <f>分析係数表!C34</f>
        <v>0.60932856586849216</v>
      </c>
      <c r="Q31" s="82">
        <f t="shared" si="5"/>
        <v>1.2438831131958814</v>
      </c>
      <c r="R31" s="83">
        <v>1.3593436644018422</v>
      </c>
      <c r="S31" s="84">
        <f t="shared" si="6"/>
        <v>6.6739380231436503</v>
      </c>
      <c r="T31" s="85">
        <f>分析係数表!F34</f>
        <v>0.70056004390220861</v>
      </c>
      <c r="U31" s="86">
        <f t="shared" si="7"/>
        <v>4.6754943144941352</v>
      </c>
      <c r="V31" s="87">
        <f>分析係数表!D34</f>
        <v>0.12153061706589328</v>
      </c>
      <c r="W31" s="167">
        <f t="shared" si="8"/>
        <v>1</v>
      </c>
      <c r="X31" s="76">
        <f>分析係数表!E34</f>
        <v>9.2329106655473059E-2</v>
      </c>
      <c r="Y31" s="166">
        <f t="shared" si="9"/>
        <v>1</v>
      </c>
    </row>
    <row r="32" spans="1:25" x14ac:dyDescent="0.2">
      <c r="A32" s="6" t="s">
        <v>20</v>
      </c>
      <c r="B32" s="5" t="s">
        <v>37</v>
      </c>
      <c r="C32" s="90"/>
      <c r="D32" s="76">
        <f>投入係数表!I32</f>
        <v>8.8948187680676014E-3</v>
      </c>
      <c r="E32" s="77">
        <f t="shared" si="0"/>
        <v>0.88948187680676016</v>
      </c>
      <c r="F32" s="76">
        <f>分析係数表!C35</f>
        <v>0.431182157394844</v>
      </c>
      <c r="G32" s="77">
        <f t="shared" si="1"/>
        <v>0.3835287146051537</v>
      </c>
      <c r="H32" s="77">
        <v>0.48963477977785291</v>
      </c>
      <c r="I32" s="77">
        <f t="shared" si="2"/>
        <v>0.48963477977785291</v>
      </c>
      <c r="J32" s="76">
        <f>分析係数表!G35</f>
        <v>0.31375152118597188</v>
      </c>
      <c r="K32" s="78">
        <f t="shared" si="3"/>
        <v>0.1536236569808597</v>
      </c>
      <c r="L32" s="79"/>
      <c r="M32" s="80"/>
      <c r="N32" s="81">
        <f>分析係数表!H35</f>
        <v>5.4452734914836147E-2</v>
      </c>
      <c r="O32" s="82">
        <f t="shared" si="4"/>
        <v>0.75532679469556629</v>
      </c>
      <c r="P32" s="76">
        <f>分析係数表!C35</f>
        <v>0.431182157394844</v>
      </c>
      <c r="Q32" s="82">
        <f t="shared" si="5"/>
        <v>0.3256834368749667</v>
      </c>
      <c r="R32" s="83">
        <v>0.47484201936614218</v>
      </c>
      <c r="S32" s="84">
        <f t="shared" si="6"/>
        <v>0.96447679914399509</v>
      </c>
      <c r="T32" s="85">
        <f>分析係数表!F35</f>
        <v>0.64533318582439059</v>
      </c>
      <c r="U32" s="86">
        <f t="shared" si="7"/>
        <v>0.62240888544530526</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投入係数表!I33</f>
        <v>1.55659328441183E-3</v>
      </c>
      <c r="E33" s="77">
        <f t="shared" si="0"/>
        <v>0.15565932844118299</v>
      </c>
      <c r="F33" s="76">
        <f>分析係数表!C36</f>
        <v>0.9563715649468405</v>
      </c>
      <c r="G33" s="77">
        <f t="shared" si="1"/>
        <v>0.14886815553986843</v>
      </c>
      <c r="H33" s="77">
        <v>0.3591640029887464</v>
      </c>
      <c r="I33" s="77">
        <f t="shared" si="2"/>
        <v>0.3591640029887464</v>
      </c>
      <c r="J33" s="76">
        <f>分析係数表!G36</f>
        <v>5.2691079299754126E-2</v>
      </c>
      <c r="K33" s="78">
        <f t="shared" si="3"/>
        <v>1.8924738963097164E-2</v>
      </c>
      <c r="L33" s="79"/>
      <c r="M33" s="80"/>
      <c r="N33" s="81">
        <f>分析係数表!H36</f>
        <v>0.23827203956962312</v>
      </c>
      <c r="O33" s="82">
        <f t="shared" si="4"/>
        <v>3.3051279461936298</v>
      </c>
      <c r="P33" s="76">
        <f>分析係数表!C36</f>
        <v>0.9563715649468405</v>
      </c>
      <c r="Q33" s="82">
        <f t="shared" si="5"/>
        <v>3.1609303862507385</v>
      </c>
      <c r="R33" s="83">
        <v>3.3191922724409393</v>
      </c>
      <c r="S33" s="84">
        <f t="shared" si="6"/>
        <v>3.6783562754296857</v>
      </c>
      <c r="T33" s="85">
        <f>分析係数表!F36</f>
        <v>0.845410170661959</v>
      </c>
      <c r="U33" s="86">
        <f t="shared" si="7"/>
        <v>3.1097198065664986</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投入係数表!I34</f>
        <v>3.2910829441850122E-2</v>
      </c>
      <c r="E34" s="77">
        <f t="shared" si="0"/>
        <v>3.2910829441850122</v>
      </c>
      <c r="F34" s="76">
        <f>分析係数表!C37</f>
        <v>0.69581462679851724</v>
      </c>
      <c r="G34" s="77">
        <f t="shared" si="1"/>
        <v>2.2899836505710596</v>
      </c>
      <c r="H34" s="77">
        <v>2.5472617591095226</v>
      </c>
      <c r="I34" s="77">
        <f t="shared" si="2"/>
        <v>2.5472617591095226</v>
      </c>
      <c r="J34" s="76">
        <f>分析係数表!G37</f>
        <v>0.3862869649112583</v>
      </c>
      <c r="K34" s="78">
        <f t="shared" si="3"/>
        <v>0.98397401376093019</v>
      </c>
      <c r="L34" s="79"/>
      <c r="M34" s="80"/>
      <c r="N34" s="81">
        <f>分析係数表!H37</f>
        <v>4.5947077854218935E-2</v>
      </c>
      <c r="O34" s="82">
        <f t="shared" si="4"/>
        <v>0.637342809236917</v>
      </c>
      <c r="P34" s="76">
        <f>分析係数表!C37</f>
        <v>0.69581462679851724</v>
      </c>
      <c r="Q34" s="82">
        <f t="shared" si="5"/>
        <v>0.44347244895190396</v>
      </c>
      <c r="R34" s="83">
        <v>0.53538746278224258</v>
      </c>
      <c r="S34" s="84">
        <f t="shared" si="6"/>
        <v>3.0826492218917654</v>
      </c>
      <c r="T34" s="85">
        <f>分析係数表!F37</f>
        <v>0.69012607082499655</v>
      </c>
      <c r="U34" s="86">
        <f t="shared" si="7"/>
        <v>2.1274165952358968</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投入係数表!I35</f>
        <v>5.3368912608405599E-3</v>
      </c>
      <c r="E35" s="77">
        <f t="shared" si="0"/>
        <v>0.53368912608405594</v>
      </c>
      <c r="F35" s="76">
        <f>分析係数表!C38</f>
        <v>0.41697687137236916</v>
      </c>
      <c r="G35" s="77">
        <f t="shared" si="1"/>
        <v>0.22253602207998349</v>
      </c>
      <c r="H35" s="77">
        <v>0.39520973869756126</v>
      </c>
      <c r="I35" s="77">
        <f t="shared" si="2"/>
        <v>0.39520973869756126</v>
      </c>
      <c r="J35" s="76">
        <f>分析係数表!G38</f>
        <v>8.9658129653451837E-2</v>
      </c>
      <c r="K35" s="78">
        <f t="shared" si="3"/>
        <v>3.5433765992452772E-2</v>
      </c>
      <c r="L35" s="79"/>
      <c r="M35" s="80"/>
      <c r="N35" s="81">
        <f>分析係数表!H38</f>
        <v>4.1195576072902453E-2</v>
      </c>
      <c r="O35" s="82">
        <f t="shared" si="4"/>
        <v>0.57143360162622248</v>
      </c>
      <c r="P35" s="76">
        <f>分析係数表!C38</f>
        <v>0.41697687137236916</v>
      </c>
      <c r="Q35" s="82">
        <f t="shared" si="5"/>
        <v>0.23827459540314702</v>
      </c>
      <c r="R35" s="83">
        <v>0.33654559177792281</v>
      </c>
      <c r="S35" s="84">
        <f t="shared" si="6"/>
        <v>0.73175533047548402</v>
      </c>
      <c r="T35" s="85">
        <f>分析係数表!F38</f>
        <v>0.51116828441118001</v>
      </c>
      <c r="U35" s="86">
        <f t="shared" si="7"/>
        <v>0.37405011688788925</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投入係数表!I36</f>
        <v>0</v>
      </c>
      <c r="E36" s="77">
        <f t="shared" si="0"/>
        <v>0</v>
      </c>
      <c r="F36" s="76">
        <f>分析係数表!C39</f>
        <v>1</v>
      </c>
      <c r="G36" s="77">
        <f t="shared" si="1"/>
        <v>0</v>
      </c>
      <c r="H36" s="77">
        <v>5.9871546653380249E-3</v>
      </c>
      <c r="I36" s="77">
        <f t="shared" si="2"/>
        <v>5.9871546653380249E-3</v>
      </c>
      <c r="J36" s="76">
        <f>分析係数表!G39</f>
        <v>0.3542438962035025</v>
      </c>
      <c r="K36" s="78">
        <f t="shared" si="3"/>
        <v>2.1209129958223191E-3</v>
      </c>
      <c r="L36" s="79"/>
      <c r="M36" s="80"/>
      <c r="N36" s="81">
        <f>分析係数表!H39</f>
        <v>3.5817057247689217E-3</v>
      </c>
      <c r="O36" s="82">
        <f t="shared" si="4"/>
        <v>4.9682689195751854E-2</v>
      </c>
      <c r="P36" s="76">
        <f>分析係数表!C39</f>
        <v>1</v>
      </c>
      <c r="Q36" s="82">
        <f t="shared" si="5"/>
        <v>4.9682689195751854E-2</v>
      </c>
      <c r="R36" s="83">
        <v>5.4421757580699358E-2</v>
      </c>
      <c r="S36" s="84">
        <f t="shared" si="6"/>
        <v>6.040891224603738E-2</v>
      </c>
      <c r="T36" s="85">
        <f>分析係数表!F39</f>
        <v>0.7050204525118241</v>
      </c>
      <c r="U36" s="86">
        <f t="shared" si="7"/>
        <v>4.2589518647448345E-2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投入係数表!I37</f>
        <v>0</v>
      </c>
      <c r="E37" s="77">
        <f t="shared" si="0"/>
        <v>0</v>
      </c>
      <c r="F37" s="76">
        <f>分析係数表!C40</f>
        <v>1</v>
      </c>
      <c r="G37" s="77">
        <f t="shared" si="1"/>
        <v>0</v>
      </c>
      <c r="H37" s="77">
        <v>7.9832394056720823E-3</v>
      </c>
      <c r="I37" s="77">
        <f t="shared" si="2"/>
        <v>7.9832394056720823E-3</v>
      </c>
      <c r="J37" s="76">
        <f>分析係数表!G40</f>
        <v>0.54480720679366534</v>
      </c>
      <c r="K37" s="78">
        <f t="shared" si="3"/>
        <v>4.3493263617693286E-3</v>
      </c>
      <c r="L37" s="79"/>
      <c r="M37" s="80"/>
      <c r="N37" s="81">
        <f>分析係数表!H40</f>
        <v>3.1654426986686419E-2</v>
      </c>
      <c r="O37" s="82">
        <f t="shared" si="4"/>
        <v>0.43908606080434609</v>
      </c>
      <c r="P37" s="76">
        <f>分析係数表!C40</f>
        <v>1</v>
      </c>
      <c r="Q37" s="82">
        <f t="shared" si="5"/>
        <v>0.43908606080434609</v>
      </c>
      <c r="R37" s="83">
        <v>0.4425970633815135</v>
      </c>
      <c r="S37" s="84">
        <f t="shared" si="6"/>
        <v>0.45058030278718558</v>
      </c>
      <c r="T37" s="85">
        <f>分析係数表!F40</f>
        <v>0.74295960523295845</v>
      </c>
      <c r="U37" s="86">
        <f t="shared" si="7"/>
        <v>0.33476296388451426</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投入係数表!I38</f>
        <v>0</v>
      </c>
      <c r="E38" s="77">
        <f t="shared" si="0"/>
        <v>0</v>
      </c>
      <c r="F38" s="76">
        <f>分析係数表!C41</f>
        <v>0.7716092186228849</v>
      </c>
      <c r="G38" s="77">
        <f t="shared" si="1"/>
        <v>0</v>
      </c>
      <c r="H38" s="77">
        <v>4.8562502575414685E-3</v>
      </c>
      <c r="I38" s="77">
        <f t="shared" si="2"/>
        <v>4.8562502575414685E-3</v>
      </c>
      <c r="J38" s="76">
        <f>分析係数表!G41</f>
        <v>0.4437271381292458</v>
      </c>
      <c r="K38" s="78">
        <f t="shared" si="3"/>
        <v>2.1548500288182887E-3</v>
      </c>
      <c r="L38" s="79"/>
      <c r="M38" s="80"/>
      <c r="N38" s="81">
        <f>分析係数表!H41</f>
        <v>4.8285080570498094E-2</v>
      </c>
      <c r="O38" s="82">
        <f t="shared" si="4"/>
        <v>0.66977379916678215</v>
      </c>
      <c r="P38" s="76">
        <f>分析係数表!C41</f>
        <v>0.7716092186228849</v>
      </c>
      <c r="Q38" s="82">
        <f t="shared" si="5"/>
        <v>0.51680363782916183</v>
      </c>
      <c r="R38" s="83">
        <v>0.52669401614762146</v>
      </c>
      <c r="S38" s="84">
        <f t="shared" si="6"/>
        <v>0.5315502664051629</v>
      </c>
      <c r="T38" s="85">
        <f>分析係数表!F41</f>
        <v>0.54924555826511057</v>
      </c>
      <c r="U38" s="86">
        <f t="shared" si="7"/>
        <v>0.29195162281767195</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投入係数表!I39</f>
        <v>4.4474093840338001E-4</v>
      </c>
      <c r="E39" s="77">
        <f>$C$11*D39</f>
        <v>4.4474093840338E-2</v>
      </c>
      <c r="F39" s="76">
        <f>分析係数表!C42</f>
        <v>0.97588334268087495</v>
      </c>
      <c r="G39" s="77">
        <f>E39*F39</f>
        <v>4.3401527359611961E-2</v>
      </c>
      <c r="H39" s="77">
        <v>5.6824186870110198E-2</v>
      </c>
      <c r="I39" s="77">
        <f>C39+H39</f>
        <v>5.6824186870110198E-2</v>
      </c>
      <c r="J39" s="76">
        <f>分析係数表!G42</f>
        <v>0.48510773130544993</v>
      </c>
      <c r="K39" s="78">
        <f>I39*J39</f>
        <v>2.7565852375836093E-2</v>
      </c>
      <c r="L39" s="79"/>
      <c r="M39" s="80"/>
      <c r="N39" s="81">
        <f>分析係数表!H42</f>
        <v>1.103120860117981E-2</v>
      </c>
      <c r="O39" s="82">
        <f t="shared" si="4"/>
        <v>0.15301650959091004</v>
      </c>
      <c r="P39" s="76">
        <f>分析係数表!C42</f>
        <v>0.97588334268087495</v>
      </c>
      <c r="Q39" s="82">
        <f>O39*P39</f>
        <v>0.14932626286493744</v>
      </c>
      <c r="R39" s="83">
        <v>0.15821543788851161</v>
      </c>
      <c r="S39" s="84">
        <f>I39+R39</f>
        <v>0.21503962475862182</v>
      </c>
      <c r="T39" s="85">
        <f>分析係数表!F42</f>
        <v>0.55931558935361214</v>
      </c>
      <c r="U39" s="86">
        <f t="shared" si="7"/>
        <v>0.12027501445624816</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投入係数表!I40</f>
        <v>1.890148988214365E-2</v>
      </c>
      <c r="E40" s="77">
        <f>$C$11*D40</f>
        <v>1.8901489882143649</v>
      </c>
      <c r="F40" s="76">
        <f>分析係数表!C43</f>
        <v>0.34022693007694482</v>
      </c>
      <c r="G40" s="77">
        <f>E40*F40</f>
        <v>0.64307958764821671</v>
      </c>
      <c r="H40" s="77">
        <v>0.98955945582010885</v>
      </c>
      <c r="I40" s="77">
        <f>C40+H40</f>
        <v>0.98955945582010885</v>
      </c>
      <c r="J40" s="76">
        <f>分析係数表!G43</f>
        <v>0.33724329370148376</v>
      </c>
      <c r="K40" s="78">
        <f>I40*J40</f>
        <v>0.33372229019422139</v>
      </c>
      <c r="L40" s="79"/>
      <c r="M40" s="80"/>
      <c r="N40" s="81">
        <f>分析係数表!H43</f>
        <v>3.0928867340200058E-2</v>
      </c>
      <c r="O40" s="82">
        <f t="shared" si="4"/>
        <v>0.42902165094507799</v>
      </c>
      <c r="P40" s="76">
        <f>分析係数表!C43</f>
        <v>0.34022693007694482</v>
      </c>
      <c r="Q40" s="82">
        <f>O40*P40</f>
        <v>0.14596471923758647</v>
      </c>
      <c r="R40" s="83">
        <v>0.32037088038838474</v>
      </c>
      <c r="S40" s="84">
        <f>I40+R40</f>
        <v>1.3099303362084935</v>
      </c>
      <c r="T40" s="85">
        <f>分析係数表!F43</f>
        <v>0.5626289672791589</v>
      </c>
      <c r="U40" s="86">
        <f t="shared" si="7"/>
        <v>0.73700475226862616</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投入係数表!I41</f>
        <v>0</v>
      </c>
      <c r="E41" s="77">
        <f>$C$11*D41</f>
        <v>0</v>
      </c>
      <c r="F41" s="76">
        <f>分析係数表!C44</f>
        <v>0.45077084579422144</v>
      </c>
      <c r="G41" s="77">
        <f>E41*F41</f>
        <v>0</v>
      </c>
      <c r="H41" s="77">
        <v>4.6307194980050618E-3</v>
      </c>
      <c r="I41" s="77">
        <f>C41+H41</f>
        <v>4.6307194980050618E-3</v>
      </c>
      <c r="J41" s="76">
        <f>分析係数表!G44</f>
        <v>0.26937180019371798</v>
      </c>
      <c r="K41" s="78">
        <f>I41*J41</f>
        <v>1.2473852473697735E-3</v>
      </c>
      <c r="L41" s="79"/>
      <c r="M41" s="80"/>
      <c r="N41" s="81">
        <f>分析係数表!H44</f>
        <v>0.10969619474561307</v>
      </c>
      <c r="O41" s="82">
        <f t="shared" si="4"/>
        <v>1.521621922151233</v>
      </c>
      <c r="P41" s="76">
        <f>分析係数表!C44</f>
        <v>0.45077084579422144</v>
      </c>
      <c r="Q41" s="82">
        <f>O41*P41</f>
        <v>0.68590280082714028</v>
      </c>
      <c r="R41" s="83">
        <v>0.69684143316472058</v>
      </c>
      <c r="S41" s="84">
        <f>I41+R41</f>
        <v>0.70147215266272567</v>
      </c>
      <c r="T41" s="85">
        <f>分析係数表!F44</f>
        <v>0.50977584059775838</v>
      </c>
      <c r="U41" s="86">
        <f t="shared" si="7"/>
        <v>0.35759355627956008</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投入係数表!I42</f>
        <v>6.6711140760506999E-4</v>
      </c>
      <c r="E42" s="77">
        <f>$C$11*D42</f>
        <v>6.6711140760506993E-2</v>
      </c>
      <c r="F42" s="76">
        <f>分析係数表!C45</f>
        <v>1</v>
      </c>
      <c r="G42" s="77">
        <f>E42*F42</f>
        <v>6.6711140760506993E-2</v>
      </c>
      <c r="H42" s="77">
        <v>8.1315251920262233E-2</v>
      </c>
      <c r="I42" s="77">
        <f>C42+H42</f>
        <v>8.1315251920262233E-2</v>
      </c>
      <c r="J42" s="76">
        <f>分析係数表!G45</f>
        <v>0</v>
      </c>
      <c r="K42" s="78">
        <f>I42*J42</f>
        <v>0</v>
      </c>
      <c r="L42" s="79"/>
      <c r="M42" s="80"/>
      <c r="N42" s="81">
        <f>分析係数表!H45</f>
        <v>0</v>
      </c>
      <c r="O42" s="82">
        <f t="shared" si="4"/>
        <v>0</v>
      </c>
      <c r="P42" s="76">
        <f>分析係数表!C45</f>
        <v>1</v>
      </c>
      <c r="Q42" s="82">
        <f>O42*P42</f>
        <v>0</v>
      </c>
      <c r="R42" s="83">
        <v>8.2477855896610029E-3</v>
      </c>
      <c r="S42" s="84">
        <f>I42+R42</f>
        <v>8.9563037509923241E-2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投入係数表!I43</f>
        <v>3.11318656882366E-3</v>
      </c>
      <c r="E43" s="77">
        <f>$C$11*D43</f>
        <v>0.31131865688236598</v>
      </c>
      <c r="F43" s="76">
        <f>分析係数表!C46</f>
        <v>7.4198450828512619E-2</v>
      </c>
      <c r="G43" s="77">
        <f>E43*F43</f>
        <v>2.3099362054684824E-2</v>
      </c>
      <c r="H43" s="77">
        <v>3.1591351747192298E-2</v>
      </c>
      <c r="I43" s="77">
        <f>C43+H43</f>
        <v>3.1591351747192298E-2</v>
      </c>
      <c r="J43" s="76">
        <f>分析係数表!G46</f>
        <v>9.2287409360580098E-3</v>
      </c>
      <c r="K43" s="78">
        <f>I43*J43</f>
        <v>2.9154840109472127E-4</v>
      </c>
      <c r="L43" s="79"/>
      <c r="M43" s="80"/>
      <c r="N43" s="81">
        <f>分析係数表!H46</f>
        <v>2.0514344703613255E-2</v>
      </c>
      <c r="O43" s="82">
        <f t="shared" si="4"/>
        <v>0.28455933856204535</v>
      </c>
      <c r="P43" s="76">
        <f>分析係数表!C46</f>
        <v>7.4198450828512619E-2</v>
      </c>
      <c r="Q43" s="82">
        <f>O43*P43</f>
        <v>2.1113862090089995E-2</v>
      </c>
      <c r="R43" s="83">
        <v>2.5005797356401276E-2</v>
      </c>
      <c r="S43" s="84">
        <f>I43+R43</f>
        <v>5.6597149103593578E-2</v>
      </c>
      <c r="T43" s="85">
        <f>分析係数表!F46</f>
        <v>0.31311799604482532</v>
      </c>
      <c r="U43" s="86">
        <f t="shared" si="7"/>
        <v>1.7721585909167403E-2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投入係数表!I44</f>
        <v>0.66555481432065822</v>
      </c>
      <c r="E44" s="91">
        <f>SUM(E5:E43)</f>
        <v>66.555481432065818</v>
      </c>
      <c r="F44" s="92">
        <f>分析係数表!C47</f>
        <v>0.51595339019249375</v>
      </c>
      <c r="G44" s="91">
        <f>SUM(G5:G43)</f>
        <v>11.73459242863475</v>
      </c>
      <c r="H44" s="91">
        <f>SUM(H5:H43)</f>
        <v>13.383596066908648</v>
      </c>
      <c r="I44" s="91">
        <f>SUM(I5:I43)</f>
        <v>113.38359606690867</v>
      </c>
      <c r="J44" s="92">
        <f>分析係数表!G47</f>
        <v>0.27631170572057684</v>
      </c>
      <c r="K44" s="93">
        <f>SUM(K5:K43)</f>
        <v>22.111429961196215</v>
      </c>
      <c r="L44" s="94">
        <f>最終需要_まとめ!$L$33</f>
        <v>0.62733333333333341</v>
      </c>
      <c r="M44" s="91">
        <f>K44*L44</f>
        <v>13.871237062323761</v>
      </c>
      <c r="N44" s="95">
        <f>分析係数表!H47</f>
        <v>1</v>
      </c>
      <c r="O44" s="96">
        <f>SUM(O5:O43)</f>
        <v>13.871237062323766</v>
      </c>
      <c r="P44" s="92">
        <f>分析係数表!C47</f>
        <v>0.51595339019249375</v>
      </c>
      <c r="Q44" s="96">
        <f>SUM(Q5:Q43)</f>
        <v>7.9407673573337938</v>
      </c>
      <c r="R44" s="91">
        <f>SUM(R5:R43)</f>
        <v>8.950070847668286</v>
      </c>
      <c r="S44" s="97">
        <f>SUM(S5:S43)</f>
        <v>122.33366691457694</v>
      </c>
      <c r="T44" s="98">
        <f>分析係数表!F47</f>
        <v>0.58636886885395456</v>
      </c>
      <c r="U44" s="99">
        <f>SUM(U5:U43)</f>
        <v>45.773478883292597</v>
      </c>
      <c r="V44" s="100">
        <f>分析係数表!D47</f>
        <v>7.5124891062718996E-2</v>
      </c>
      <c r="W44" s="164">
        <f>SUM(W5:W43)</f>
        <v>8</v>
      </c>
      <c r="X44" s="92">
        <f>分析係数表!E47</f>
        <v>6.0854966829428862E-2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245</v>
      </c>
      <c r="S2" s="3" t="s">
        <v>153</v>
      </c>
      <c r="U2" s="64" t="s">
        <v>210</v>
      </c>
      <c r="W2" s="3" t="s">
        <v>130</v>
      </c>
      <c r="Y2" s="3" t="s">
        <v>154</v>
      </c>
    </row>
    <row r="3" spans="1:25" ht="44" x14ac:dyDescent="0.2">
      <c r="B3" s="65"/>
      <c r="C3" s="66" t="s">
        <v>228</v>
      </c>
      <c r="D3" s="66" t="s">
        <v>246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投入係数表!J5</f>
        <v>1.268450184501845E-3</v>
      </c>
      <c r="E5" s="77">
        <f t="shared" ref="E5:E38" si="0">$C$12*D5</f>
        <v>0.1268450184501845</v>
      </c>
      <c r="F5" s="76">
        <f>分析係数表!C8</f>
        <v>4.9649173197653385E-3</v>
      </c>
      <c r="G5" s="77">
        <f t="shared" ref="G5:G38" si="1">E5*F5</f>
        <v>6.2977502902927492E-4</v>
      </c>
      <c r="H5" s="77">
        <f t="array" ref="H5:H43">MMULT(逆行列係数!C5:AO43,'8'!G5:G43)</f>
        <v>7.9821913047427491E-4</v>
      </c>
      <c r="I5" s="77">
        <f t="shared" ref="I5:I38" si="2">C5+H5</f>
        <v>7.9821913047427491E-4</v>
      </c>
      <c r="J5" s="76">
        <f>分析係数表!G8</f>
        <v>0.11989459815546773</v>
      </c>
      <c r="K5" s="78">
        <f t="shared" ref="K5:K38" si="3">I5*J5</f>
        <v>9.570216188822006E-5</v>
      </c>
      <c r="L5" s="79" t="s">
        <v>183</v>
      </c>
      <c r="M5" s="80" t="s">
        <v>183</v>
      </c>
      <c r="N5" s="81">
        <f>分析係数表!H8</f>
        <v>9.9138626395589742E-3</v>
      </c>
      <c r="O5" s="82">
        <f t="shared" ref="O5:O43" si="4">$M$44*N5</f>
        <v>7.8151077592170146E-2</v>
      </c>
      <c r="P5" s="76">
        <f>分析係数表!C8</f>
        <v>4.9649173197653385E-3</v>
      </c>
      <c r="Q5" s="82">
        <f t="shared" ref="Q5:Q38" si="5">O5*P5</f>
        <v>3.880136386956904E-4</v>
      </c>
      <c r="R5" s="83">
        <f t="array" ref="R5:R43">MMULT(逆行列係数!C5:AO43,'8'!Q5:Q43)</f>
        <v>5.8747351668261242E-4</v>
      </c>
      <c r="S5" s="84">
        <f t="shared" ref="S5:S38" si="6">I5+R5</f>
        <v>1.3856926471568873E-3</v>
      </c>
      <c r="T5" s="85">
        <f>分析係数表!F8</f>
        <v>0.45454545454545453</v>
      </c>
      <c r="U5" s="86">
        <f t="shared" ref="U5:U43" si="7">S5*T5</f>
        <v>6.2986029416222148E-4</v>
      </c>
      <c r="V5" s="87">
        <f>分析係数表!D8</f>
        <v>0.96442687747035571</v>
      </c>
      <c r="W5" s="88">
        <f t="shared" ref="W5:W43" si="8">ROUND(S5*V5,0)</f>
        <v>0</v>
      </c>
      <c r="X5" s="76">
        <f>分析係数表!E8</f>
        <v>0.8458498023715415</v>
      </c>
      <c r="Y5" s="89">
        <f t="shared" ref="Y5:Y43" si="9">ROUND(S5*X5,0)</f>
        <v>0</v>
      </c>
    </row>
    <row r="6" spans="1:25" x14ac:dyDescent="0.2">
      <c r="A6" s="6" t="s">
        <v>220</v>
      </c>
      <c r="B6" s="5" t="s">
        <v>266</v>
      </c>
      <c r="C6" s="90"/>
      <c r="D6" s="76">
        <f>投入係数表!J6</f>
        <v>2.3062730627306272E-4</v>
      </c>
      <c r="E6" s="77">
        <f t="shared" si="0"/>
        <v>2.3062730627306273E-2</v>
      </c>
      <c r="F6" s="76">
        <f>分析係数表!C9</f>
        <v>0.15391380826737022</v>
      </c>
      <c r="G6" s="77">
        <f t="shared" si="1"/>
        <v>3.5496726998932248E-3</v>
      </c>
      <c r="H6" s="77">
        <v>3.7630758554419879E-3</v>
      </c>
      <c r="I6" s="77">
        <f t="shared" si="2"/>
        <v>3.7630758554419879E-3</v>
      </c>
      <c r="J6" s="76">
        <f>分析係数表!G9</f>
        <v>0.24468085106382978</v>
      </c>
      <c r="K6" s="78">
        <f t="shared" si="3"/>
        <v>9.2075260292729484E-4</v>
      </c>
      <c r="L6" s="79"/>
      <c r="M6" s="80"/>
      <c r="N6" s="81">
        <f>分析係数表!H9</f>
        <v>5.2529564767522905E-4</v>
      </c>
      <c r="O6" s="82">
        <f t="shared" si="4"/>
        <v>4.1409108046833237E-3</v>
      </c>
      <c r="P6" s="76">
        <f>分析係数表!C9</f>
        <v>0.15391380826737022</v>
      </c>
      <c r="Q6" s="82">
        <f t="shared" si="5"/>
        <v>6.3734335164431085E-4</v>
      </c>
      <c r="R6" s="83">
        <v>7.3896809766395332E-4</v>
      </c>
      <c r="S6" s="84">
        <f t="shared" si="6"/>
        <v>4.5020439531059412E-3</v>
      </c>
      <c r="T6" s="85">
        <f>分析係数表!F9</f>
        <v>0.66489361702127658</v>
      </c>
      <c r="U6" s="86">
        <f t="shared" si="7"/>
        <v>2.9933802879693757E-3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投入係数表!J7</f>
        <v>5.7656826568265681E-5</v>
      </c>
      <c r="E7" s="77">
        <f t="shared" si="0"/>
        <v>5.7656826568265682E-3</v>
      </c>
      <c r="F7" s="76">
        <f>分析係数表!C10</f>
        <v>3.7301329873500322E-3</v>
      </c>
      <c r="G7" s="77">
        <f t="shared" si="1"/>
        <v>2.1506763072820758E-5</v>
      </c>
      <c r="H7" s="77">
        <v>4.386256513022479E-5</v>
      </c>
      <c r="I7" s="77">
        <f t="shared" si="2"/>
        <v>4.386256513022479E-5</v>
      </c>
      <c r="J7" s="76">
        <f>分析係数表!G10</f>
        <v>0.17857142857142858</v>
      </c>
      <c r="K7" s="78">
        <f t="shared" si="3"/>
        <v>7.8326009161115692E-6</v>
      </c>
      <c r="L7" s="79"/>
      <c r="M7" s="80"/>
      <c r="N7" s="81">
        <f>分析係数表!H10</f>
        <v>9.7827374022421611E-4</v>
      </c>
      <c r="O7" s="82">
        <f t="shared" si="4"/>
        <v>7.7117416044858861E-3</v>
      </c>
      <c r="P7" s="76">
        <f>分析係数表!C10</f>
        <v>3.7301329873500322E-3</v>
      </c>
      <c r="Q7" s="82">
        <f t="shared" si="5"/>
        <v>2.8765821748812469E-5</v>
      </c>
      <c r="R7" s="83">
        <v>5.6572626599181917E-5</v>
      </c>
      <c r="S7" s="84">
        <f t="shared" si="6"/>
        <v>1.0043519172940671E-4</v>
      </c>
      <c r="T7" s="85">
        <f>分析係数表!F10</f>
        <v>0.5178571428571429</v>
      </c>
      <c r="U7" s="86">
        <f t="shared" si="7"/>
        <v>5.2011081431299909E-5</v>
      </c>
      <c r="V7" s="87">
        <f>分析係数表!D10</f>
        <v>0</v>
      </c>
      <c r="W7" s="88">
        <f t="shared" si="8"/>
        <v>0</v>
      </c>
      <c r="X7" s="76">
        <f>分析係数表!E10</f>
        <v>0</v>
      </c>
      <c r="Y7" s="89">
        <f t="shared" si="9"/>
        <v>0</v>
      </c>
    </row>
    <row r="8" spans="1:25" x14ac:dyDescent="0.2">
      <c r="A8" s="6" t="s">
        <v>222</v>
      </c>
      <c r="B8" s="5" t="s">
        <v>27</v>
      </c>
      <c r="C8" s="90"/>
      <c r="D8" s="76">
        <f>投入係数表!J8</f>
        <v>5.3620848708487087E-3</v>
      </c>
      <c r="E8" s="77">
        <f t="shared" si="0"/>
        <v>0.5362084870848709</v>
      </c>
      <c r="F8" s="76">
        <f>分析係数表!C11</f>
        <v>0.13696369636963701</v>
      </c>
      <c r="G8" s="77">
        <f t="shared" si="1"/>
        <v>7.3441096415914689E-2</v>
      </c>
      <c r="H8" s="77">
        <v>8.7652728142311676E-2</v>
      </c>
      <c r="I8" s="77">
        <f t="shared" si="2"/>
        <v>8.7652728142311676E-2</v>
      </c>
      <c r="J8" s="76">
        <f>分析係数表!G11</f>
        <v>0.3392857142857143</v>
      </c>
      <c r="K8" s="78">
        <f t="shared" si="3"/>
        <v>2.973931847685575E-2</v>
      </c>
      <c r="L8" s="79"/>
      <c r="M8" s="80"/>
      <c r="N8" s="81">
        <f>分析係数表!H11</f>
        <v>-1.9072761791536302E-5</v>
      </c>
      <c r="O8" s="82">
        <f t="shared" si="4"/>
        <v>-1.5035077051800267E-4</v>
      </c>
      <c r="P8" s="76">
        <f>分析係数表!C11</f>
        <v>0.13696369636963701</v>
      </c>
      <c r="Q8" s="82">
        <f t="shared" si="5"/>
        <v>-2.0592597282168689E-5</v>
      </c>
      <c r="R8" s="83">
        <v>3.7894417234440343E-4</v>
      </c>
      <c r="S8" s="84">
        <f t="shared" si="6"/>
        <v>8.8031672314656084E-2</v>
      </c>
      <c r="T8" s="85">
        <f>分析係数表!F11</f>
        <v>0.56043956043956045</v>
      </c>
      <c r="U8" s="86">
        <f t="shared" si="7"/>
        <v>4.9336431736785279E-2</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投入係数表!J9</f>
        <v>7.4377306273062729E-3</v>
      </c>
      <c r="E9" s="77">
        <f t="shared" si="0"/>
        <v>0.74377306273062727</v>
      </c>
      <c r="F9" s="76">
        <f>分析係数表!C12</f>
        <v>0.20704451619317732</v>
      </c>
      <c r="G9" s="77">
        <f t="shared" si="1"/>
        <v>0.15399413393058045</v>
      </c>
      <c r="H9" s="77">
        <v>0.16146126850800777</v>
      </c>
      <c r="I9" s="77">
        <f t="shared" si="2"/>
        <v>0.16146126850800777</v>
      </c>
      <c r="J9" s="76">
        <f>分析係数表!G12</f>
        <v>0.14105339609201503</v>
      </c>
      <c r="K9" s="78">
        <f t="shared" si="3"/>
        <v>2.2774660260379213E-2</v>
      </c>
      <c r="L9" s="79"/>
      <c r="M9" s="80"/>
      <c r="N9" s="81">
        <f>分析係数表!H12</f>
        <v>8.4721207878004259E-2</v>
      </c>
      <c r="O9" s="82">
        <f t="shared" si="4"/>
        <v>0.66785812264096789</v>
      </c>
      <c r="P9" s="76">
        <f>分析係数表!C12</f>
        <v>0.20704451619317732</v>
      </c>
      <c r="Q9" s="82">
        <f t="shared" si="5"/>
        <v>0.13827636188788289</v>
      </c>
      <c r="R9" s="83">
        <v>0.15773485254926456</v>
      </c>
      <c r="S9" s="84">
        <f t="shared" si="6"/>
        <v>0.31919612105727235</v>
      </c>
      <c r="T9" s="85">
        <f>分析係数表!F12</f>
        <v>0.31004441526879617</v>
      </c>
      <c r="U9" s="86">
        <f t="shared" si="7"/>
        <v>9.8964974709269876E-2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投入係数表!J10</f>
        <v>9.8016605166051656E-4</v>
      </c>
      <c r="E10" s="77">
        <f t="shared" si="0"/>
        <v>9.8016605166051651E-2</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0.10726901014915666</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投入係数表!J11</f>
        <v>1.429889298892989E-2</v>
      </c>
      <c r="E11" s="77">
        <f t="shared" si="0"/>
        <v>1.429889298892989</v>
      </c>
      <c r="F11" s="76">
        <f>分析係数表!C14</f>
        <v>3.4828780992665287E-2</v>
      </c>
      <c r="G11" s="77">
        <f t="shared" si="1"/>
        <v>4.9801301234899627E-2</v>
      </c>
      <c r="H11" s="77">
        <v>5.3182739646950687E-2</v>
      </c>
      <c r="I11" s="77">
        <f t="shared" si="2"/>
        <v>5.3182739646950687E-2</v>
      </c>
      <c r="J11" s="76">
        <f>分析係数表!G14</f>
        <v>0.17656215254614188</v>
      </c>
      <c r="K11" s="78">
        <f t="shared" si="3"/>
        <v>9.3900589903666547E-3</v>
      </c>
      <c r="L11" s="79"/>
      <c r="M11" s="80"/>
      <c r="N11" s="81">
        <f>分析係数表!H14</f>
        <v>1.0569488826143035E-3</v>
      </c>
      <c r="O11" s="82">
        <f t="shared" si="4"/>
        <v>8.3319385328726493E-3</v>
      </c>
      <c r="P11" s="76">
        <f>分析係数表!C14</f>
        <v>3.4828780992665287E-2</v>
      </c>
      <c r="Q11" s="82">
        <f t="shared" si="5"/>
        <v>2.9019126240577043E-4</v>
      </c>
      <c r="R11" s="83">
        <v>1.2239065232372043E-3</v>
      </c>
      <c r="S11" s="84">
        <f t="shared" si="6"/>
        <v>5.4406646170187895E-2</v>
      </c>
      <c r="T11" s="85">
        <f>分析係数表!F14</f>
        <v>0.31487658438959304</v>
      </c>
      <c r="U11" s="86">
        <f t="shared" si="7"/>
        <v>1.7131378914161898E-2</v>
      </c>
      <c r="V11" s="87">
        <f>分析係数表!D14</f>
        <v>7.0491438736935738E-2</v>
      </c>
      <c r="W11" s="88">
        <f t="shared" si="8"/>
        <v>0</v>
      </c>
      <c r="X11" s="76">
        <f>分析係数表!E14</f>
        <v>6.4487436068490098E-2</v>
      </c>
      <c r="Y11" s="89">
        <f t="shared" si="9"/>
        <v>0</v>
      </c>
    </row>
    <row r="12" spans="1:25" x14ac:dyDescent="0.2">
      <c r="A12" s="6" t="s">
        <v>226</v>
      </c>
      <c r="B12" s="5" t="s">
        <v>29</v>
      </c>
      <c r="C12" s="75">
        <f>最終需要_まとめ!C13</f>
        <v>100</v>
      </c>
      <c r="D12" s="76">
        <f>投入係数表!J12</f>
        <v>0.36058579335793356</v>
      </c>
      <c r="E12" s="77">
        <f t="shared" si="0"/>
        <v>36.058579335793354</v>
      </c>
      <c r="F12" s="76">
        <f>分析係数表!C15</f>
        <v>0</v>
      </c>
      <c r="G12" s="77">
        <f t="shared" si="1"/>
        <v>0</v>
      </c>
      <c r="H12" s="77">
        <v>0</v>
      </c>
      <c r="I12" s="77">
        <f t="shared" si="2"/>
        <v>100</v>
      </c>
      <c r="J12" s="76">
        <f>分析係数表!G15</f>
        <v>9.5595018450184505E-2</v>
      </c>
      <c r="K12" s="78">
        <f t="shared" si="3"/>
        <v>9.5595018450184508</v>
      </c>
      <c r="L12" s="79"/>
      <c r="M12" s="80"/>
      <c r="N12" s="81">
        <f>分析係数表!H15</f>
        <v>7.7419518905477774E-3</v>
      </c>
      <c r="O12" s="82">
        <f t="shared" si="4"/>
        <v>6.102988359943258E-2</v>
      </c>
      <c r="P12" s="76">
        <f>分析係数表!C15</f>
        <v>0</v>
      </c>
      <c r="Q12" s="82">
        <f t="shared" si="5"/>
        <v>0</v>
      </c>
      <c r="R12" s="83">
        <v>0</v>
      </c>
      <c r="S12" s="84">
        <f t="shared" si="6"/>
        <v>100</v>
      </c>
      <c r="T12" s="85">
        <f>分析係数表!F15</f>
        <v>0.30402444649446492</v>
      </c>
      <c r="U12" s="86">
        <f t="shared" si="7"/>
        <v>30.40244464944649</v>
      </c>
      <c r="V12" s="87">
        <f>分析係数表!D15</f>
        <v>4.8662361623616236E-2</v>
      </c>
      <c r="W12" s="88">
        <f t="shared" si="8"/>
        <v>5</v>
      </c>
      <c r="X12" s="76">
        <f>分析係数表!E15</f>
        <v>4.289667896678967E-2</v>
      </c>
      <c r="Y12" s="89">
        <f t="shared" si="9"/>
        <v>4</v>
      </c>
    </row>
    <row r="13" spans="1:25" x14ac:dyDescent="0.2">
      <c r="A13" s="6" t="s">
        <v>227</v>
      </c>
      <c r="B13" s="5" t="s">
        <v>30</v>
      </c>
      <c r="C13" s="90"/>
      <c r="D13" s="76">
        <f>投入係数表!J13</f>
        <v>8.1296125461254615E-2</v>
      </c>
      <c r="E13" s="77">
        <f t="shared" si="0"/>
        <v>8.1296125461254611</v>
      </c>
      <c r="F13" s="76">
        <f>分析係数表!C16</f>
        <v>1.5929944110702698E-2</v>
      </c>
      <c r="G13" s="77">
        <f t="shared" si="1"/>
        <v>0.12950427350144605</v>
      </c>
      <c r="H13" s="77">
        <v>0.13097722458623814</v>
      </c>
      <c r="I13" s="77">
        <f t="shared" si="2"/>
        <v>0.13097722458623814</v>
      </c>
      <c r="J13" s="76">
        <f>分析係数表!G16</f>
        <v>3.3304867634500426E-2</v>
      </c>
      <c r="K13" s="78">
        <f t="shared" si="3"/>
        <v>4.3621791279788965E-3</v>
      </c>
      <c r="L13" s="79"/>
      <c r="M13" s="80"/>
      <c r="N13" s="81">
        <f>分析係数表!H16</f>
        <v>1.5715955716225912E-2</v>
      </c>
      <c r="O13" s="82">
        <f t="shared" si="4"/>
        <v>0.12388903490683419</v>
      </c>
      <c r="P13" s="76">
        <f>分析係数表!C16</f>
        <v>1.5929944110702698E-2</v>
      </c>
      <c r="Q13" s="82">
        <f t="shared" si="5"/>
        <v>1.9735454019947645E-3</v>
      </c>
      <c r="R13" s="83">
        <v>2.2893007619215E-3</v>
      </c>
      <c r="S13" s="84">
        <f t="shared" si="6"/>
        <v>0.13326652534815964</v>
      </c>
      <c r="T13" s="85">
        <f>分析係数表!F16</f>
        <v>0.28693424423569597</v>
      </c>
      <c r="U13" s="86">
        <f t="shared" si="7"/>
        <v>3.8238729732691407E-2</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投入係数表!J14</f>
        <v>1.885378228782288E-2</v>
      </c>
      <c r="E14" s="77">
        <f t="shared" si="0"/>
        <v>1.885378228782288</v>
      </c>
      <c r="F14" s="76">
        <f>分析係数表!C17</f>
        <v>3.0755163958272713E-2</v>
      </c>
      <c r="G14" s="77">
        <f t="shared" si="1"/>
        <v>5.798511654955707E-2</v>
      </c>
      <c r="H14" s="77">
        <v>6.1120668570686154E-2</v>
      </c>
      <c r="I14" s="77">
        <f t="shared" si="2"/>
        <v>6.1120668570686154E-2</v>
      </c>
      <c r="J14" s="76">
        <f>分析係数表!G17</f>
        <v>0.21735668789808918</v>
      </c>
      <c r="K14" s="78">
        <f t="shared" si="3"/>
        <v>1.3284986082641179E-2</v>
      </c>
      <c r="L14" s="79"/>
      <c r="M14" s="80"/>
      <c r="N14" s="81">
        <f>分析係数表!H17</f>
        <v>2.8450203005708319E-3</v>
      </c>
      <c r="O14" s="82">
        <f t="shared" si="4"/>
        <v>2.2427323268935397E-2</v>
      </c>
      <c r="P14" s="76">
        <f>分析係数表!C17</f>
        <v>3.0755163958272713E-2</v>
      </c>
      <c r="Q14" s="82">
        <f t="shared" si="5"/>
        <v>6.897560042812929E-4</v>
      </c>
      <c r="R14" s="83">
        <v>1.4730180171448762E-3</v>
      </c>
      <c r="S14" s="84">
        <f t="shared" si="6"/>
        <v>6.2593686587831029E-2</v>
      </c>
      <c r="T14" s="85">
        <f>分析係数表!F17</f>
        <v>0.33877388535031849</v>
      </c>
      <c r="U14" s="86">
        <f t="shared" si="7"/>
        <v>2.1205106403759638E-2</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投入係数表!J15</f>
        <v>6.8035055350553503E-3</v>
      </c>
      <c r="E15" s="77">
        <f t="shared" si="0"/>
        <v>0.68035055350553508</v>
      </c>
      <c r="F15" s="76">
        <f>分析係数表!C18</f>
        <v>0.10308017346825304</v>
      </c>
      <c r="G15" s="77">
        <f t="shared" si="1"/>
        <v>7.013065307457253E-2</v>
      </c>
      <c r="H15" s="77">
        <v>7.3645796043484313E-2</v>
      </c>
      <c r="I15" s="77">
        <f t="shared" si="2"/>
        <v>7.3645796043484313E-2</v>
      </c>
      <c r="J15" s="76">
        <f>分析係数表!G18</f>
        <v>0.21565836298932384</v>
      </c>
      <c r="K15" s="78">
        <f t="shared" si="3"/>
        <v>1.5882331815783451E-2</v>
      </c>
      <c r="L15" s="79"/>
      <c r="M15" s="80"/>
      <c r="N15" s="81">
        <f>分析係数表!H18</f>
        <v>4.148325689659146E-4</v>
      </c>
      <c r="O15" s="82">
        <f t="shared" si="4"/>
        <v>3.2701292587665582E-3</v>
      </c>
      <c r="P15" s="76">
        <f>分析係数表!C18</f>
        <v>0.10308017346825304</v>
      </c>
      <c r="Q15" s="82">
        <f t="shared" si="5"/>
        <v>3.3708549125726657E-4</v>
      </c>
      <c r="R15" s="83">
        <v>8.4190962960756406E-4</v>
      </c>
      <c r="S15" s="84">
        <f t="shared" si="6"/>
        <v>7.4487705673091875E-2</v>
      </c>
      <c r="T15" s="85">
        <f>分析係数表!F18</f>
        <v>0.45978647686832741</v>
      </c>
      <c r="U15" s="86">
        <f t="shared" si="7"/>
        <v>3.4248439761435837E-2</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投入係数表!J16</f>
        <v>5.7656826568265681E-5</v>
      </c>
      <c r="E16" s="77">
        <f t="shared" si="0"/>
        <v>5.7656826568265682E-3</v>
      </c>
      <c r="F16" s="76">
        <f>分析係数表!C19</f>
        <v>0.24776062511911567</v>
      </c>
      <c r="G16" s="77">
        <f t="shared" si="1"/>
        <v>1.4285091392937943E-3</v>
      </c>
      <c r="H16" s="77">
        <v>6.9459611060690221E-3</v>
      </c>
      <c r="I16" s="77">
        <f t="shared" si="2"/>
        <v>6.9459611060690221E-3</v>
      </c>
      <c r="J16" s="76">
        <f>分析係数表!G19</f>
        <v>5.7676438653637349E-2</v>
      </c>
      <c r="K16" s="78">
        <f t="shared" si="3"/>
        <v>4.0061829962474097E-4</v>
      </c>
      <c r="L16" s="79"/>
      <c r="M16" s="80"/>
      <c r="N16" s="81">
        <f>分析係数表!H19</f>
        <v>-1.0648958666941103E-4</v>
      </c>
      <c r="O16" s="82">
        <f t="shared" si="4"/>
        <v>-8.3945846872551496E-4</v>
      </c>
      <c r="P16" s="76">
        <f>分析係数表!C19</f>
        <v>0.24776062511911567</v>
      </c>
      <c r="Q16" s="82">
        <f t="shared" si="5"/>
        <v>-2.0798475497296921E-4</v>
      </c>
      <c r="R16" s="83">
        <v>7.1188844806169098E-4</v>
      </c>
      <c r="S16" s="84">
        <f t="shared" si="6"/>
        <v>7.6578495541307131E-3</v>
      </c>
      <c r="T16" s="85">
        <f>分析係数表!F19</f>
        <v>0.24017372421281216</v>
      </c>
      <c r="U16" s="86">
        <f t="shared" si="7"/>
        <v>1.8392142468769965E-3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投入係数表!J17</f>
        <v>5.1891143911439114E-3</v>
      </c>
      <c r="E17" s="77">
        <f t="shared" si="0"/>
        <v>0.51891143911439119</v>
      </c>
      <c r="F17" s="76">
        <f>分析係数表!C20</f>
        <v>4.2097488921713389E-2</v>
      </c>
      <c r="G17" s="77">
        <f t="shared" si="1"/>
        <v>2.1844868559468433E-2</v>
      </c>
      <c r="H17" s="77">
        <v>2.2664179839181019E-2</v>
      </c>
      <c r="I17" s="77">
        <f t="shared" si="2"/>
        <v>2.2664179839181019E-2</v>
      </c>
      <c r="J17" s="76">
        <f>分析係数表!G20</f>
        <v>0.10005104645227157</v>
      </c>
      <c r="K17" s="78">
        <f t="shared" si="3"/>
        <v>2.2675749098925368E-3</v>
      </c>
      <c r="L17" s="79"/>
      <c r="M17" s="80"/>
      <c r="N17" s="81">
        <f>分析係数表!H20</f>
        <v>5.1814336200340294E-4</v>
      </c>
      <c r="O17" s="82">
        <f t="shared" si="4"/>
        <v>4.084529265739073E-3</v>
      </c>
      <c r="P17" s="76">
        <f>分析係数表!C20</f>
        <v>4.2097488921713389E-2</v>
      </c>
      <c r="Q17" s="82">
        <f t="shared" si="5"/>
        <v>1.7194842551486475E-4</v>
      </c>
      <c r="R17" s="83">
        <v>4.0087668554187407E-4</v>
      </c>
      <c r="S17" s="84">
        <f t="shared" si="6"/>
        <v>2.3065056524722894E-2</v>
      </c>
      <c r="T17" s="85">
        <f>分析係数表!F20</f>
        <v>0.22307299642674835</v>
      </c>
      <c r="U17" s="86">
        <f t="shared" si="7"/>
        <v>5.1451912717222588E-3</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投入係数表!J18</f>
        <v>9.1674354243542443E-3</v>
      </c>
      <c r="E18" s="77">
        <f t="shared" si="0"/>
        <v>0.91674354243542444</v>
      </c>
      <c r="F18" s="76">
        <f>分析係数表!C21</f>
        <v>2.2200270354580387E-2</v>
      </c>
      <c r="G18" s="77">
        <f t="shared" si="1"/>
        <v>2.035195448788216E-2</v>
      </c>
      <c r="H18" s="77">
        <v>2.1705204945873215E-2</v>
      </c>
      <c r="I18" s="77">
        <f t="shared" si="2"/>
        <v>2.1705204945873215E-2</v>
      </c>
      <c r="J18" s="76">
        <f>分析係数表!G21</f>
        <v>0.28466453674121406</v>
      </c>
      <c r="K18" s="78">
        <f t="shared" si="3"/>
        <v>6.1787021107901066E-3</v>
      </c>
      <c r="L18" s="79"/>
      <c r="M18" s="80"/>
      <c r="N18" s="81">
        <f>分析係数表!H21</f>
        <v>8.5827428061913363E-4</v>
      </c>
      <c r="O18" s="82">
        <f t="shared" si="4"/>
        <v>6.7657846733101198E-3</v>
      </c>
      <c r="P18" s="76">
        <f>分析係数表!C21</f>
        <v>2.2200270354580387E-2</v>
      </c>
      <c r="Q18" s="82">
        <f t="shared" si="5"/>
        <v>1.5020224890836101E-4</v>
      </c>
      <c r="R18" s="83">
        <v>4.1843924979122904E-4</v>
      </c>
      <c r="S18" s="84">
        <f t="shared" si="6"/>
        <v>2.2123644195664444E-2</v>
      </c>
      <c r="T18" s="85">
        <f>分析係数表!F21</f>
        <v>0.42523961661341853</v>
      </c>
      <c r="U18" s="86">
        <f t="shared" si="7"/>
        <v>9.4078499758560308E-3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投入係数表!J19</f>
        <v>0</v>
      </c>
      <c r="E19" s="77">
        <f t="shared" si="0"/>
        <v>0</v>
      </c>
      <c r="F19" s="76">
        <f>分析係数表!C22</f>
        <v>3.5555555555555562E-2</v>
      </c>
      <c r="G19" s="77">
        <f t="shared" si="1"/>
        <v>0</v>
      </c>
      <c r="H19" s="77">
        <v>1.3732294055240058E-3</v>
      </c>
      <c r="I19" s="77">
        <f t="shared" si="2"/>
        <v>1.3732294055240058E-3</v>
      </c>
      <c r="J19" s="76">
        <f>分析係数表!G22</f>
        <v>0.1945879458794588</v>
      </c>
      <c r="K19" s="78">
        <f t="shared" si="3"/>
        <v>2.6721388924218659E-4</v>
      </c>
      <c r="L19" s="79"/>
      <c r="M19" s="80"/>
      <c r="N19" s="81">
        <f>分析係数表!H22</f>
        <v>4.0529618807014647E-5</v>
      </c>
      <c r="O19" s="82">
        <f t="shared" si="4"/>
        <v>3.1949538735075568E-4</v>
      </c>
      <c r="P19" s="76">
        <f>分析係数表!C22</f>
        <v>3.5555555555555562E-2</v>
      </c>
      <c r="Q19" s="82">
        <f t="shared" si="5"/>
        <v>1.1359835994693538E-5</v>
      </c>
      <c r="R19" s="83">
        <v>1.8512661117638107E-4</v>
      </c>
      <c r="S19" s="84">
        <f t="shared" si="6"/>
        <v>1.5583560167003868E-3</v>
      </c>
      <c r="T19" s="85">
        <f>分析係数表!F22</f>
        <v>0.41303813038130383</v>
      </c>
      <c r="U19" s="86">
        <f t="shared" si="7"/>
        <v>6.4366045560638368E-4</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投入係数表!J20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1.8793846314750333E-4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投入係数表!J21</f>
        <v>0</v>
      </c>
      <c r="E21" s="77">
        <f t="shared" si="0"/>
        <v>0</v>
      </c>
      <c r="F21" s="76">
        <f>分析係数表!C24</f>
        <v>0.31901223099551013</v>
      </c>
      <c r="G21" s="77">
        <f t="shared" si="1"/>
        <v>0</v>
      </c>
      <c r="H21" s="77">
        <v>6.5844979850106953E-3</v>
      </c>
      <c r="I21" s="77">
        <f t="shared" si="2"/>
        <v>6.5844979850106953E-3</v>
      </c>
      <c r="J21" s="76">
        <f>分析係数表!G24</f>
        <v>0.20822960902035437</v>
      </c>
      <c r="K21" s="78">
        <f t="shared" si="3"/>
        <v>1.3710874410140883E-3</v>
      </c>
      <c r="L21" s="79"/>
      <c r="M21" s="80"/>
      <c r="N21" s="81">
        <f>分析係数表!H24</f>
        <v>2.9960129980871608E-4</v>
      </c>
      <c r="O21" s="82">
        <f t="shared" si="4"/>
        <v>2.3617600202202921E-3</v>
      </c>
      <c r="P21" s="76">
        <f>分析係数表!C24</f>
        <v>0.31901223099551013</v>
      </c>
      <c r="Q21" s="82">
        <f t="shared" si="5"/>
        <v>7.5343033312647652E-4</v>
      </c>
      <c r="R21" s="83">
        <v>3.1978574602551666E-3</v>
      </c>
      <c r="S21" s="84">
        <f t="shared" si="6"/>
        <v>9.7823554452658619E-3</v>
      </c>
      <c r="T21" s="85">
        <f>分析係数表!F24</f>
        <v>0.39288329184360815</v>
      </c>
      <c r="U21" s="86">
        <f t="shared" si="7"/>
        <v>3.8433240093202971E-3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投入係数表!J22</f>
        <v>0</v>
      </c>
      <c r="E22" s="77">
        <f t="shared" si="0"/>
        <v>0</v>
      </c>
      <c r="F22" s="76">
        <f>分析係数表!C25</f>
        <v>9.6759875721260657E-3</v>
      </c>
      <c r="G22" s="77">
        <f t="shared" si="1"/>
        <v>0</v>
      </c>
      <c r="H22" s="77">
        <v>5.1003702620843253E-4</v>
      </c>
      <c r="I22" s="77">
        <f t="shared" si="2"/>
        <v>5.1003702620843253E-4</v>
      </c>
      <c r="J22" s="76">
        <f>分析係数表!G25</f>
        <v>0.19730305180979418</v>
      </c>
      <c r="K22" s="78">
        <f t="shared" si="3"/>
        <v>1.0063186180691571E-4</v>
      </c>
      <c r="L22" s="79"/>
      <c r="M22" s="80"/>
      <c r="N22" s="81">
        <f>分析係数表!H25</f>
        <v>4.8079253682831098E-4</v>
      </c>
      <c r="O22" s="82">
        <f t="shared" si="4"/>
        <v>3.7900923401413176E-3</v>
      </c>
      <c r="P22" s="76">
        <f>分析係数表!C25</f>
        <v>9.6759875721260657E-3</v>
      </c>
      <c r="Q22" s="82">
        <f t="shared" si="5"/>
        <v>3.6672886380417588E-5</v>
      </c>
      <c r="R22" s="83">
        <v>2.7027246700200874E-4</v>
      </c>
      <c r="S22" s="84">
        <f t="shared" si="6"/>
        <v>7.8030949321044132E-4</v>
      </c>
      <c r="T22" s="85">
        <f>分析係数表!F25</f>
        <v>0.35095812633073104</v>
      </c>
      <c r="U22" s="86">
        <f t="shared" si="7"/>
        <v>2.738559576952188E-4</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投入係数表!J23</f>
        <v>0</v>
      </c>
      <c r="E23" s="77">
        <f t="shared" si="0"/>
        <v>0</v>
      </c>
      <c r="F23" s="76">
        <f>分析係数表!C26</f>
        <v>0.20974434975917011</v>
      </c>
      <c r="G23" s="77">
        <f t="shared" si="1"/>
        <v>0</v>
      </c>
      <c r="H23" s="77">
        <v>6.8331744348279419E-3</v>
      </c>
      <c r="I23" s="77">
        <f t="shared" si="2"/>
        <v>6.8331744348279419E-3</v>
      </c>
      <c r="J23" s="76">
        <f>分析係数表!G26</f>
        <v>0.19643642762868455</v>
      </c>
      <c r="K23" s="78">
        <f t="shared" si="3"/>
        <v>1.3422843753412564E-3</v>
      </c>
      <c r="L23" s="79"/>
      <c r="M23" s="80"/>
      <c r="N23" s="81">
        <f>分析係数表!H26</f>
        <v>9.4871095944733495E-3</v>
      </c>
      <c r="O23" s="82">
        <f t="shared" si="4"/>
        <v>7.4786979101829826E-2</v>
      </c>
      <c r="P23" s="76">
        <f>分析係数表!C26</f>
        <v>0.20974434975917011</v>
      </c>
      <c r="Q23" s="82">
        <f t="shared" si="5"/>
        <v>1.568614630216594E-2</v>
      </c>
      <c r="R23" s="83">
        <v>1.71872170668717E-2</v>
      </c>
      <c r="S23" s="84">
        <f t="shared" si="6"/>
        <v>2.4020391501699642E-2</v>
      </c>
      <c r="T23" s="85">
        <f>分析係数表!F26</f>
        <v>0.33536547042926279</v>
      </c>
      <c r="U23" s="86">
        <f t="shared" si="7"/>
        <v>8.0556098958625665E-3</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投入係数表!J24</f>
        <v>5.7656826568265681E-5</v>
      </c>
      <c r="E24" s="77">
        <f t="shared" si="0"/>
        <v>5.7656826568265682E-3</v>
      </c>
      <c r="F24" s="76">
        <f>分析係数表!C27</f>
        <v>0.55184986183604545</v>
      </c>
      <c r="G24" s="77">
        <f t="shared" si="1"/>
        <v>3.181791177560225E-3</v>
      </c>
      <c r="H24" s="77">
        <v>6.0386244761203569E-3</v>
      </c>
      <c r="I24" s="77">
        <f t="shared" si="2"/>
        <v>6.0386244761203569E-3</v>
      </c>
      <c r="J24" s="76">
        <f>分析係数表!G27</f>
        <v>0.17101045662340392</v>
      </c>
      <c r="K24" s="78">
        <f t="shared" si="3"/>
        <v>1.0326679290386055E-3</v>
      </c>
      <c r="L24" s="79"/>
      <c r="M24" s="80"/>
      <c r="N24" s="81">
        <f>分析係数表!H27</f>
        <v>1.0662468539876775E-2</v>
      </c>
      <c r="O24" s="82">
        <f t="shared" si="4"/>
        <v>8.4052345335001749E-2</v>
      </c>
      <c r="P24" s="76">
        <f>分析係数表!C27</f>
        <v>0.55184986183604545</v>
      </c>
      <c r="Q24" s="82">
        <f t="shared" si="5"/>
        <v>4.6384275160116298E-2</v>
      </c>
      <c r="R24" s="83">
        <v>4.7677823084307971E-2</v>
      </c>
      <c r="S24" s="84">
        <f t="shared" si="6"/>
        <v>5.3716447560428329E-2</v>
      </c>
      <c r="T24" s="85">
        <f>分析係数表!F27</f>
        <v>0.32260522305711731</v>
      </c>
      <c r="U24" s="86">
        <f t="shared" si="7"/>
        <v>1.7329206547067925E-2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投入係数表!J25</f>
        <v>0</v>
      </c>
      <c r="E25" s="77">
        <f t="shared" si="0"/>
        <v>0</v>
      </c>
      <c r="F25" s="76">
        <f>分析係数表!C28</f>
        <v>0.10247957574888922</v>
      </c>
      <c r="G25" s="77">
        <f t="shared" si="1"/>
        <v>0</v>
      </c>
      <c r="H25" s="77">
        <v>1.4840591803164011E-2</v>
      </c>
      <c r="I25" s="77">
        <f t="shared" si="2"/>
        <v>1.4840591803164011E-2</v>
      </c>
      <c r="J25" s="76">
        <f>分析係数表!G28</f>
        <v>0.12481362671124566</v>
      </c>
      <c r="K25" s="78">
        <f t="shared" si="3"/>
        <v>1.8523080854940849E-3</v>
      </c>
      <c r="L25" s="79"/>
      <c r="M25" s="80"/>
      <c r="N25" s="81">
        <f>分析係数表!H28</f>
        <v>1.8186673066637845E-2</v>
      </c>
      <c r="O25" s="82">
        <f t="shared" si="4"/>
        <v>0.14336572430435379</v>
      </c>
      <c r="P25" s="76">
        <f>分析係数表!C28</f>
        <v>0.10247957574888922</v>
      </c>
      <c r="Q25" s="82">
        <f t="shared" si="5"/>
        <v>1.4692058603642392E-2</v>
      </c>
      <c r="R25" s="83">
        <v>1.7155896827931269E-2</v>
      </c>
      <c r="S25" s="84">
        <f t="shared" si="6"/>
        <v>3.1996488631095277E-2</v>
      </c>
      <c r="T25" s="85">
        <f>分析係数表!F28</f>
        <v>0.21379840057832197</v>
      </c>
      <c r="U25" s="86">
        <f t="shared" si="7"/>
        <v>6.840798093450633E-3</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投入係数表!J26</f>
        <v>3.7476937269372694E-3</v>
      </c>
      <c r="E26" s="77">
        <f t="shared" si="0"/>
        <v>0.37476937269372695</v>
      </c>
      <c r="F26" s="76">
        <f>分析係数表!C29</f>
        <v>7.3115977067071958E-2</v>
      </c>
      <c r="G26" s="77">
        <f t="shared" si="1"/>
        <v>2.7401628859315484E-2</v>
      </c>
      <c r="H26" s="77">
        <v>3.203291831500691E-2</v>
      </c>
      <c r="I26" s="77">
        <f t="shared" si="2"/>
        <v>3.203291831500691E-2</v>
      </c>
      <c r="J26" s="76">
        <f>分析係数表!G29</f>
        <v>0.26098100897122217</v>
      </c>
      <c r="K26" s="78">
        <f t="shared" si="3"/>
        <v>8.3599833421432457E-3</v>
      </c>
      <c r="L26" s="79"/>
      <c r="M26" s="80"/>
      <c r="N26" s="81">
        <f>分析係数表!H29</f>
        <v>9.6190295301981418E-3</v>
      </c>
      <c r="O26" s="82">
        <f t="shared" si="4"/>
        <v>7.5826905264579345E-2</v>
      </c>
      <c r="P26" s="76">
        <f>分析係数表!C29</f>
        <v>7.3115977067071958E-2</v>
      </c>
      <c r="Q26" s="82">
        <f t="shared" si="5"/>
        <v>5.5441582663920208E-3</v>
      </c>
      <c r="R26" s="83">
        <v>7.7072265312883824E-3</v>
      </c>
      <c r="S26" s="84">
        <f t="shared" si="6"/>
        <v>3.9740144846295289E-2</v>
      </c>
      <c r="T26" s="85">
        <f>分析係数表!F29</f>
        <v>0.46988232552720494</v>
      </c>
      <c r="U26" s="86">
        <f t="shared" si="7"/>
        <v>1.8673191677165198E-2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投入係数表!J27</f>
        <v>3.2287822878228783E-3</v>
      </c>
      <c r="E27" s="77">
        <f t="shared" si="0"/>
        <v>0.32287822878228783</v>
      </c>
      <c r="F27" s="76">
        <f>分析係数表!C30</f>
        <v>1</v>
      </c>
      <c r="G27" s="77">
        <f t="shared" si="1"/>
        <v>0.32287822878228783</v>
      </c>
      <c r="H27" s="77">
        <v>0.36310721624708209</v>
      </c>
      <c r="I27" s="77">
        <f t="shared" si="2"/>
        <v>0.36310721624708209</v>
      </c>
      <c r="J27" s="76">
        <f>分析係数表!G30</f>
        <v>0.34448146018035225</v>
      </c>
      <c r="K27" s="78">
        <f t="shared" si="3"/>
        <v>0.12508370405481775</v>
      </c>
      <c r="L27" s="79"/>
      <c r="M27" s="80"/>
      <c r="N27" s="81">
        <f>分析係数表!H30</f>
        <v>0</v>
      </c>
      <c r="O27" s="82">
        <f t="shared" si="4"/>
        <v>0</v>
      </c>
      <c r="P27" s="76">
        <f>分析係数表!C30</f>
        <v>1</v>
      </c>
      <c r="Q27" s="82">
        <f t="shared" si="5"/>
        <v>0</v>
      </c>
      <c r="R27" s="83">
        <v>2.9271502165312987E-2</v>
      </c>
      <c r="S27" s="84">
        <f t="shared" si="6"/>
        <v>0.39237871841239508</v>
      </c>
      <c r="T27" s="85">
        <f>分析係数表!F30</f>
        <v>0.44085379748895859</v>
      </c>
      <c r="U27" s="86">
        <f t="shared" si="7"/>
        <v>0.17298164806595512</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投入係数表!J28</f>
        <v>3.0096863468634685E-2</v>
      </c>
      <c r="E28" s="77">
        <f t="shared" si="0"/>
        <v>3.0096863468634685</v>
      </c>
      <c r="F28" s="76">
        <f>分析係数表!C31</f>
        <v>1.6119481544838443E-2</v>
      </c>
      <c r="G28" s="77">
        <f t="shared" si="1"/>
        <v>4.8514583524017912E-2</v>
      </c>
      <c r="H28" s="77">
        <v>5.1288025266553343E-2</v>
      </c>
      <c r="I28" s="77">
        <f t="shared" si="2"/>
        <v>5.1288025266553343E-2</v>
      </c>
      <c r="J28" s="76">
        <f>分析係数表!G31</f>
        <v>7.1065989847715741E-2</v>
      </c>
      <c r="K28" s="78">
        <f t="shared" si="3"/>
        <v>3.6448342829022685E-3</v>
      </c>
      <c r="L28" s="79"/>
      <c r="M28" s="80"/>
      <c r="N28" s="81">
        <f>分析係数表!H31</f>
        <v>2.0936329558250998E-2</v>
      </c>
      <c r="O28" s="82">
        <f t="shared" si="4"/>
        <v>0.1650412937206992</v>
      </c>
      <c r="P28" s="76">
        <f>分析係数表!C31</f>
        <v>1.6119481544838443E-2</v>
      </c>
      <c r="Q28" s="82">
        <f t="shared" si="5"/>
        <v>2.6603800882670716E-3</v>
      </c>
      <c r="R28" s="83">
        <v>3.7801439848719467E-3</v>
      </c>
      <c r="S28" s="84">
        <f t="shared" si="6"/>
        <v>5.506816925142529E-2</v>
      </c>
      <c r="T28" s="85">
        <f>分析係数表!F31</f>
        <v>0.34619289340101522</v>
      </c>
      <c r="U28" s="86">
        <f t="shared" si="7"/>
        <v>1.906420884744774E-2</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投入係数表!J29</f>
        <v>2.5369003690036899E-3</v>
      </c>
      <c r="E29" s="77">
        <f t="shared" si="0"/>
        <v>0.25369003690036901</v>
      </c>
      <c r="F29" s="76">
        <f>分析係数表!C32</f>
        <v>1</v>
      </c>
      <c r="G29" s="77">
        <f t="shared" si="1"/>
        <v>0.25369003690036901</v>
      </c>
      <c r="H29" s="77">
        <v>0.30088247977591204</v>
      </c>
      <c r="I29" s="77">
        <f t="shared" si="2"/>
        <v>0.30088247977591204</v>
      </c>
      <c r="J29" s="76">
        <f>分析係数表!G32</f>
        <v>0.14031413612565444</v>
      </c>
      <c r="K29" s="78">
        <f t="shared" si="3"/>
        <v>4.221806522510179E-2</v>
      </c>
      <c r="L29" s="79"/>
      <c r="M29" s="80"/>
      <c r="N29" s="81">
        <f>分析係数表!H32</f>
        <v>7.8667195406007442E-3</v>
      </c>
      <c r="O29" s="82">
        <f t="shared" si="4"/>
        <v>6.2013428223237854E-2</v>
      </c>
      <c r="P29" s="76">
        <f>分析係数表!C32</f>
        <v>1</v>
      </c>
      <c r="Q29" s="82">
        <f t="shared" si="5"/>
        <v>6.2013428223237854E-2</v>
      </c>
      <c r="R29" s="83">
        <v>8.2545533608601424E-2</v>
      </c>
      <c r="S29" s="84">
        <f t="shared" si="6"/>
        <v>0.38342801338451349</v>
      </c>
      <c r="T29" s="85">
        <f>分析係数表!F32</f>
        <v>0.48305318269495728</v>
      </c>
      <c r="U29" s="86">
        <f t="shared" si="7"/>
        <v>0.18521612219979391</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投入係数表!J30</f>
        <v>2.3639298892988931E-3</v>
      </c>
      <c r="E30" s="77">
        <f t="shared" si="0"/>
        <v>0.2363929889298893</v>
      </c>
      <c r="F30" s="76">
        <f>分析係数表!C33</f>
        <v>0.76063364256957811</v>
      </c>
      <c r="G30" s="77">
        <f t="shared" si="1"/>
        <v>0.17980846024765165</v>
      </c>
      <c r="H30" s="77">
        <v>0.20033290641109189</v>
      </c>
      <c r="I30" s="77">
        <f t="shared" si="2"/>
        <v>0.20033290641109189</v>
      </c>
      <c r="J30" s="76">
        <f>分析係数表!G33</f>
        <v>0.50769407441433168</v>
      </c>
      <c r="K30" s="78">
        <f t="shared" si="3"/>
        <v>0.10170782949511223</v>
      </c>
      <c r="L30" s="79"/>
      <c r="M30" s="80"/>
      <c r="N30" s="81">
        <f>分析係数表!H33</f>
        <v>8.9800920101816757E-4</v>
      </c>
      <c r="O30" s="82">
        <f t="shared" si="4"/>
        <v>7.0790154452226254E-3</v>
      </c>
      <c r="P30" s="76">
        <f>分析係数表!C33</f>
        <v>0.76063364256957811</v>
      </c>
      <c r="Q30" s="82">
        <f t="shared" si="5"/>
        <v>5.3845373039059889E-3</v>
      </c>
      <c r="R30" s="83">
        <v>1.763595394959544E-2</v>
      </c>
      <c r="S30" s="84">
        <f t="shared" si="6"/>
        <v>0.21796886036068733</v>
      </c>
      <c r="T30" s="85">
        <f>分析係数表!F33</f>
        <v>0.64710610932475887</v>
      </c>
      <c r="U30" s="86">
        <f t="shared" si="7"/>
        <v>0.14104898118195602</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投入係数表!J31</f>
        <v>4.0186808118081181E-2</v>
      </c>
      <c r="E31" s="77">
        <f t="shared" si="0"/>
        <v>4.0186808118081183</v>
      </c>
      <c r="F31" s="76">
        <f>分析係数表!C34</f>
        <v>0.60932856586849216</v>
      </c>
      <c r="G31" s="77">
        <f t="shared" si="1"/>
        <v>2.4486970157422685</v>
      </c>
      <c r="H31" s="77">
        <v>2.5754032036581278</v>
      </c>
      <c r="I31" s="77">
        <f t="shared" si="2"/>
        <v>2.5754032036581278</v>
      </c>
      <c r="J31" s="76">
        <f>分析係数表!G34</f>
        <v>0.42480111354608457</v>
      </c>
      <c r="K31" s="78">
        <f t="shared" si="3"/>
        <v>1.0940341487441263</v>
      </c>
      <c r="L31" s="79"/>
      <c r="M31" s="80"/>
      <c r="N31" s="81">
        <f>分析係数表!H34</f>
        <v>0.14716781407871807</v>
      </c>
      <c r="O31" s="82">
        <f t="shared" si="4"/>
        <v>1.1601253391632234</v>
      </c>
      <c r="P31" s="76">
        <f>分析係数表!C34</f>
        <v>0.60932856586849216</v>
      </c>
      <c r="Q31" s="82">
        <f t="shared" si="5"/>
        <v>0.70689750914002492</v>
      </c>
      <c r="R31" s="83">
        <v>0.77251362305423865</v>
      </c>
      <c r="S31" s="84">
        <f t="shared" si="6"/>
        <v>3.3479168267123667</v>
      </c>
      <c r="T31" s="85">
        <f>分析係数表!F34</f>
        <v>0.70056004390220861</v>
      </c>
      <c r="U31" s="86">
        <f t="shared" si="7"/>
        <v>2.3454167591025583</v>
      </c>
      <c r="V31" s="87">
        <f>分析係数表!D34</f>
        <v>0.12153061706589328</v>
      </c>
      <c r="W31" s="88">
        <f t="shared" si="8"/>
        <v>0</v>
      </c>
      <c r="X31" s="76">
        <f>分析係数表!E34</f>
        <v>9.2329106655473059E-2</v>
      </c>
      <c r="Y31" s="89">
        <f t="shared" si="9"/>
        <v>0</v>
      </c>
    </row>
    <row r="32" spans="1:25" x14ac:dyDescent="0.2">
      <c r="A32" s="6" t="s">
        <v>20</v>
      </c>
      <c r="B32" s="5" t="s">
        <v>37</v>
      </c>
      <c r="C32" s="90"/>
      <c r="D32" s="76">
        <f>投入係数表!J32</f>
        <v>5.9963099630996313E-3</v>
      </c>
      <c r="E32" s="77">
        <f t="shared" si="0"/>
        <v>0.59963099630996308</v>
      </c>
      <c r="F32" s="76">
        <f>分析係数表!C35</f>
        <v>0.431182157394844</v>
      </c>
      <c r="G32" s="77">
        <f t="shared" si="1"/>
        <v>0.2585501866297496</v>
      </c>
      <c r="H32" s="77">
        <v>0.33049888879648415</v>
      </c>
      <c r="I32" s="77">
        <f t="shared" si="2"/>
        <v>0.33049888879648415</v>
      </c>
      <c r="J32" s="76">
        <f>分析係数表!G35</f>
        <v>0.31375152118597188</v>
      </c>
      <c r="K32" s="78">
        <f t="shared" si="3"/>
        <v>0.10369452911017026</v>
      </c>
      <c r="L32" s="79"/>
      <c r="M32" s="80"/>
      <c r="N32" s="81">
        <f>分析係数表!H35</f>
        <v>5.4452734914836147E-2</v>
      </c>
      <c r="O32" s="82">
        <f t="shared" si="4"/>
        <v>0.42925144982889762</v>
      </c>
      <c r="P32" s="76">
        <f>分析係数表!C35</f>
        <v>0.431182157394844</v>
      </c>
      <c r="Q32" s="82">
        <f t="shared" si="5"/>
        <v>0.18508556620208871</v>
      </c>
      <c r="R32" s="83">
        <v>0.26985223705025602</v>
      </c>
      <c r="S32" s="84">
        <f t="shared" si="6"/>
        <v>0.60035112584674022</v>
      </c>
      <c r="T32" s="85">
        <f>分析係数表!F35</f>
        <v>0.64533318582439059</v>
      </c>
      <c r="U32" s="86">
        <f t="shared" si="7"/>
        <v>0.38742650465593653</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投入係数表!J33</f>
        <v>1.7297047970479705E-3</v>
      </c>
      <c r="E33" s="77">
        <f t="shared" si="0"/>
        <v>0.17297047970479704</v>
      </c>
      <c r="F33" s="76">
        <f>分析係数表!C36</f>
        <v>0.9563715649468405</v>
      </c>
      <c r="G33" s="77">
        <f t="shared" si="1"/>
        <v>0.16542404836488245</v>
      </c>
      <c r="H33" s="77">
        <v>0.29196654323075744</v>
      </c>
      <c r="I33" s="77">
        <f t="shared" si="2"/>
        <v>0.29196654323075744</v>
      </c>
      <c r="J33" s="76">
        <f>分析係数表!G36</f>
        <v>5.2691079299754126E-2</v>
      </c>
      <c r="K33" s="78">
        <f t="shared" si="3"/>
        <v>1.5384032282246931E-2</v>
      </c>
      <c r="L33" s="79"/>
      <c r="M33" s="80"/>
      <c r="N33" s="81">
        <f>分析係数表!H36</f>
        <v>0.23827203956962312</v>
      </c>
      <c r="O33" s="82">
        <f t="shared" si="4"/>
        <v>1.878300853004216</v>
      </c>
      <c r="P33" s="76">
        <f>分析係数表!C36</f>
        <v>0.9563715649468405</v>
      </c>
      <c r="Q33" s="82">
        <f t="shared" si="5"/>
        <v>1.7963535262286274</v>
      </c>
      <c r="R33" s="83">
        <v>1.8862935953177704</v>
      </c>
      <c r="S33" s="84">
        <f t="shared" si="6"/>
        <v>2.1782601385485281</v>
      </c>
      <c r="T33" s="85">
        <f>分析係数表!F36</f>
        <v>0.845410170661959</v>
      </c>
      <c r="U33" s="86">
        <f t="shared" si="7"/>
        <v>1.8415232754764537</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投入係数表!J34</f>
        <v>2.1736623616236163E-2</v>
      </c>
      <c r="E34" s="77">
        <f t="shared" si="0"/>
        <v>2.1736623616236161</v>
      </c>
      <c r="F34" s="76">
        <f>分析係数表!C37</f>
        <v>0.69581462679851724</v>
      </c>
      <c r="G34" s="77">
        <f t="shared" si="1"/>
        <v>1.5124660649391202</v>
      </c>
      <c r="H34" s="77">
        <v>1.671158124533449</v>
      </c>
      <c r="I34" s="77">
        <f t="shared" si="2"/>
        <v>1.671158124533449</v>
      </c>
      <c r="J34" s="76">
        <f>分析係数表!G37</f>
        <v>0.3862869649112583</v>
      </c>
      <c r="K34" s="78">
        <f t="shared" si="3"/>
        <v>0.6455465998128167</v>
      </c>
      <c r="L34" s="79"/>
      <c r="M34" s="80"/>
      <c r="N34" s="81">
        <f>分析係数表!H37</f>
        <v>4.5947077854218935E-2</v>
      </c>
      <c r="O34" s="82">
        <f t="shared" si="4"/>
        <v>0.36220127079330666</v>
      </c>
      <c r="P34" s="76">
        <f>分析係数表!C37</f>
        <v>0.69581462679851724</v>
      </c>
      <c r="Q34" s="82">
        <f t="shared" si="5"/>
        <v>0.25202494206299336</v>
      </c>
      <c r="R34" s="83">
        <v>0.30426015101466075</v>
      </c>
      <c r="S34" s="84">
        <f t="shared" si="6"/>
        <v>1.9754182755481098</v>
      </c>
      <c r="T34" s="85">
        <f>分析係数表!F37</f>
        <v>0.69012607082499655</v>
      </c>
      <c r="U34" s="86">
        <f t="shared" si="7"/>
        <v>1.3632876527399074</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投入係数表!J35</f>
        <v>1.1243081180811808E-2</v>
      </c>
      <c r="E35" s="77">
        <f t="shared" si="0"/>
        <v>1.1243081180811809</v>
      </c>
      <c r="F35" s="76">
        <f>分析係数表!C38</f>
        <v>0.41697687137236916</v>
      </c>
      <c r="G35" s="77">
        <f t="shared" si="1"/>
        <v>0.46881048153604704</v>
      </c>
      <c r="H35" s="77">
        <v>0.62124812053591405</v>
      </c>
      <c r="I35" s="77">
        <f t="shared" si="2"/>
        <v>0.62124812053591405</v>
      </c>
      <c r="J35" s="76">
        <f>分析係数表!G38</f>
        <v>8.9658129653451837E-2</v>
      </c>
      <c r="K35" s="78">
        <f t="shared" si="3"/>
        <v>5.5699944537972258E-2</v>
      </c>
      <c r="L35" s="79"/>
      <c r="M35" s="80"/>
      <c r="N35" s="81">
        <f>分析係数表!H38</f>
        <v>4.1195576072902453E-2</v>
      </c>
      <c r="O35" s="82">
        <f t="shared" si="4"/>
        <v>0.32474513508800928</v>
      </c>
      <c r="P35" s="76">
        <f>分析係数表!C38</f>
        <v>0.41697687137236916</v>
      </c>
      <c r="Q35" s="82">
        <f t="shared" si="5"/>
        <v>0.13541121042239548</v>
      </c>
      <c r="R35" s="83">
        <v>0.19125851779483502</v>
      </c>
      <c r="S35" s="84">
        <f t="shared" si="6"/>
        <v>0.8125066383307491</v>
      </c>
      <c r="T35" s="85">
        <f>分析係数表!F38</f>
        <v>0.51116828441118001</v>
      </c>
      <c r="U35" s="86">
        <f t="shared" si="7"/>
        <v>0.41532762438822413</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投入係数表!J36</f>
        <v>0</v>
      </c>
      <c r="E36" s="77">
        <f t="shared" si="0"/>
        <v>0</v>
      </c>
      <c r="F36" s="76">
        <f>分析係数表!C39</f>
        <v>1</v>
      </c>
      <c r="G36" s="77">
        <f t="shared" si="1"/>
        <v>0</v>
      </c>
      <c r="H36" s="77">
        <v>3.6975011134587591E-3</v>
      </c>
      <c r="I36" s="77">
        <f t="shared" si="2"/>
        <v>3.6975011134587591E-3</v>
      </c>
      <c r="J36" s="76">
        <f>分析係数表!G39</f>
        <v>0.3542438962035025</v>
      </c>
      <c r="K36" s="78">
        <f t="shared" si="3"/>
        <v>1.3098172006484195E-3</v>
      </c>
      <c r="L36" s="79"/>
      <c r="M36" s="80"/>
      <c r="N36" s="81">
        <f>分析係数表!H39</f>
        <v>3.5817057247689217E-3</v>
      </c>
      <c r="O36" s="82">
        <f t="shared" si="4"/>
        <v>2.8234621780193252E-2</v>
      </c>
      <c r="P36" s="76">
        <f>分析係数表!C39</f>
        <v>1</v>
      </c>
      <c r="Q36" s="82">
        <f t="shared" si="5"/>
        <v>2.8234621780193252E-2</v>
      </c>
      <c r="R36" s="83">
        <v>3.0927829527307417E-2</v>
      </c>
      <c r="S36" s="84">
        <f t="shared" si="6"/>
        <v>3.4625330640766179E-2</v>
      </c>
      <c r="T36" s="85">
        <f>分析係数表!F39</f>
        <v>0.7050204525118241</v>
      </c>
      <c r="U36" s="86">
        <f t="shared" si="7"/>
        <v>2.44115662767245E-2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投入係数表!J37</f>
        <v>1.7297047970479704E-4</v>
      </c>
      <c r="E37" s="77">
        <f t="shared" si="0"/>
        <v>1.7297047970479703E-2</v>
      </c>
      <c r="F37" s="76">
        <f>分析係数表!C40</f>
        <v>1</v>
      </c>
      <c r="G37" s="77">
        <f t="shared" si="1"/>
        <v>1.7297047970479703E-2</v>
      </c>
      <c r="H37" s="77">
        <v>2.4736080148988333E-2</v>
      </c>
      <c r="I37" s="77">
        <f t="shared" si="2"/>
        <v>2.4736080148988333E-2</v>
      </c>
      <c r="J37" s="76">
        <f>分析係数表!G40</f>
        <v>0.54480720679366534</v>
      </c>
      <c r="K37" s="78">
        <f t="shared" si="3"/>
        <v>1.3476394732994567E-2</v>
      </c>
      <c r="L37" s="79"/>
      <c r="M37" s="80"/>
      <c r="N37" s="81">
        <f>分析係数表!H40</f>
        <v>3.1654426986686419E-2</v>
      </c>
      <c r="O37" s="82">
        <f t="shared" si="4"/>
        <v>0.24953216213637844</v>
      </c>
      <c r="P37" s="76">
        <f>分析係数表!C40</f>
        <v>1</v>
      </c>
      <c r="Q37" s="82">
        <f t="shared" si="5"/>
        <v>0.24953216213637844</v>
      </c>
      <c r="R37" s="83">
        <v>0.25152746133294618</v>
      </c>
      <c r="S37" s="84">
        <f t="shared" si="6"/>
        <v>0.27626354148193449</v>
      </c>
      <c r="T37" s="85">
        <f>分析係数表!F40</f>
        <v>0.74295960523295845</v>
      </c>
      <c r="U37" s="86">
        <f t="shared" si="7"/>
        <v>0.2052526517196771</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投入係数表!J38</f>
        <v>0</v>
      </c>
      <c r="E38" s="77">
        <f t="shared" si="0"/>
        <v>0</v>
      </c>
      <c r="F38" s="76">
        <f>分析係数表!C41</f>
        <v>0.7716092186228849</v>
      </c>
      <c r="G38" s="77">
        <f t="shared" si="1"/>
        <v>0</v>
      </c>
      <c r="H38" s="77">
        <v>3.5808759869258868E-3</v>
      </c>
      <c r="I38" s="77">
        <f t="shared" si="2"/>
        <v>3.5808759869258868E-3</v>
      </c>
      <c r="J38" s="76">
        <f>分析係数表!G41</f>
        <v>0.4437271381292458</v>
      </c>
      <c r="K38" s="78">
        <f t="shared" si="3"/>
        <v>1.5889318536743623E-3</v>
      </c>
      <c r="L38" s="79"/>
      <c r="M38" s="80"/>
      <c r="N38" s="81">
        <f>分析係数表!H41</f>
        <v>4.8285080570498094E-2</v>
      </c>
      <c r="O38" s="82">
        <f t="shared" si="4"/>
        <v>0.38063176941263854</v>
      </c>
      <c r="P38" s="76">
        <f>分析係数表!C41</f>
        <v>0.7716092186228849</v>
      </c>
      <c r="Q38" s="82">
        <f t="shared" si="5"/>
        <v>0.29369898217953211</v>
      </c>
      <c r="R38" s="83">
        <v>0.29931967412687149</v>
      </c>
      <c r="S38" s="84">
        <f t="shared" si="6"/>
        <v>0.30290055011379741</v>
      </c>
      <c r="T38" s="85">
        <f>分析係数表!F41</f>
        <v>0.54924555826511057</v>
      </c>
      <c r="U38" s="86">
        <f t="shared" si="7"/>
        <v>0.16636678174606176</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投入係数表!J39</f>
        <v>1.4414206642066421E-3</v>
      </c>
      <c r="E39" s="77">
        <f>$C$12*D39</f>
        <v>0.14414206642066421</v>
      </c>
      <c r="F39" s="76">
        <f>分析係数表!C42</f>
        <v>0.97588334268087495</v>
      </c>
      <c r="G39" s="77">
        <f>E39*F39</f>
        <v>0.1406658415995265</v>
      </c>
      <c r="H39" s="77">
        <v>0.15277194340163147</v>
      </c>
      <c r="I39" s="77">
        <f>C39+H39</f>
        <v>0.15277194340163147</v>
      </c>
      <c r="J39" s="76">
        <f>分析係数表!G42</f>
        <v>0.48510773130544993</v>
      </c>
      <c r="K39" s="78">
        <f>I39*J39</f>
        <v>7.411085087069004E-2</v>
      </c>
      <c r="L39" s="79"/>
      <c r="M39" s="80"/>
      <c r="N39" s="81">
        <f>分析係数表!H42</f>
        <v>1.103120860117981E-2</v>
      </c>
      <c r="O39" s="82">
        <f t="shared" si="4"/>
        <v>8.6959126898349795E-2</v>
      </c>
      <c r="P39" s="76">
        <f>分析係数表!C42</f>
        <v>0.97588334268087495</v>
      </c>
      <c r="Q39" s="82">
        <f>O39*P39</f>
        <v>8.4861963434171989E-2</v>
      </c>
      <c r="R39" s="83">
        <v>8.991367256649524E-2</v>
      </c>
      <c r="S39" s="84">
        <f>I39+R39</f>
        <v>0.24268561596812671</v>
      </c>
      <c r="T39" s="85">
        <f>分析係数表!F42</f>
        <v>0.55931558935361214</v>
      </c>
      <c r="U39" s="86">
        <f t="shared" si="7"/>
        <v>0.13573784832285718</v>
      </c>
      <c r="V39" s="87">
        <f>分析係数表!D42</f>
        <v>8.2382762991128011E-2</v>
      </c>
      <c r="W39" s="88">
        <f t="shared" si="8"/>
        <v>0</v>
      </c>
      <c r="X39" s="76">
        <f>分析係数表!E42</f>
        <v>7.5982256020278832E-2</v>
      </c>
      <c r="Y39" s="89">
        <f t="shared" si="9"/>
        <v>0</v>
      </c>
    </row>
    <row r="40" spans="1:25" x14ac:dyDescent="0.2">
      <c r="A40" s="6" t="s">
        <v>195</v>
      </c>
      <c r="B40" s="5" t="s">
        <v>41</v>
      </c>
      <c r="C40" s="90"/>
      <c r="D40" s="76">
        <f>投入係数表!J40</f>
        <v>4.4741697416974167E-2</v>
      </c>
      <c r="E40" s="77">
        <f>$C$12*D40</f>
        <v>4.4741697416974171</v>
      </c>
      <c r="F40" s="76">
        <f>分析係数表!C43</f>
        <v>0.34022693007694482</v>
      </c>
      <c r="G40" s="77">
        <f>E40*F40</f>
        <v>1.5222330358608693</v>
      </c>
      <c r="H40" s="77">
        <v>1.7989061068292282</v>
      </c>
      <c r="I40" s="77">
        <f>C40+H40</f>
        <v>1.7989061068292282</v>
      </c>
      <c r="J40" s="76">
        <f>分析係数表!G43</f>
        <v>0.33724329370148376</v>
      </c>
      <c r="K40" s="78">
        <f>I40*J40</f>
        <v>0.60666902052680216</v>
      </c>
      <c r="L40" s="79"/>
      <c r="M40" s="80"/>
      <c r="N40" s="81">
        <f>分析係数表!H43</f>
        <v>3.0928867340200058E-2</v>
      </c>
      <c r="O40" s="82">
        <f t="shared" si="4"/>
        <v>0.24381256824125608</v>
      </c>
      <c r="P40" s="76">
        <f>分析係数表!C43</f>
        <v>0.34022693007694482</v>
      </c>
      <c r="Q40" s="82">
        <f>O40*P40</f>
        <v>8.295160160689817E-2</v>
      </c>
      <c r="R40" s="83">
        <v>0.18206644574961975</v>
      </c>
      <c r="S40" s="84">
        <f>I40+R40</f>
        <v>1.980972552578848</v>
      </c>
      <c r="T40" s="85">
        <f>分析係数表!F43</f>
        <v>0.5626289672791589</v>
      </c>
      <c r="U40" s="86">
        <f t="shared" si="7"/>
        <v>1.1145525414657966</v>
      </c>
      <c r="V40" s="87">
        <f>分析係数表!D43</f>
        <v>0.16253561953424389</v>
      </c>
      <c r="W40" s="88">
        <f t="shared" si="8"/>
        <v>0</v>
      </c>
      <c r="X40" s="76">
        <f>分析係数表!E43</f>
        <v>0.12361206642429007</v>
      </c>
      <c r="Y40" s="89">
        <f t="shared" si="9"/>
        <v>0</v>
      </c>
    </row>
    <row r="41" spans="1:25" x14ac:dyDescent="0.2">
      <c r="A41" s="6" t="s">
        <v>341</v>
      </c>
      <c r="B41" s="5" t="s">
        <v>42</v>
      </c>
      <c r="C41" s="90"/>
      <c r="D41" s="76">
        <f>投入係数表!J41</f>
        <v>1.1531365313653136E-4</v>
      </c>
      <c r="E41" s="77">
        <f>$C$12*D41</f>
        <v>1.1531365313653136E-2</v>
      </c>
      <c r="F41" s="76">
        <f>分析係数表!C44</f>
        <v>0.45077084579422144</v>
      </c>
      <c r="G41" s="77">
        <f>E41*F41</f>
        <v>5.1980032955975721E-3</v>
      </c>
      <c r="H41" s="77">
        <v>8.9901095414035032E-3</v>
      </c>
      <c r="I41" s="77">
        <f>C41+H41</f>
        <v>8.9901095414035032E-3</v>
      </c>
      <c r="J41" s="76">
        <f>分析係数表!G44</f>
        <v>0.26937180019371798</v>
      </c>
      <c r="K41" s="78">
        <f>I41*J41</f>
        <v>2.421681991106582E-3</v>
      </c>
      <c r="L41" s="79"/>
      <c r="M41" s="80"/>
      <c r="N41" s="81">
        <f>分析係数表!H44</f>
        <v>0.10969619474561307</v>
      </c>
      <c r="O41" s="82">
        <f t="shared" si="4"/>
        <v>0.8647361920188541</v>
      </c>
      <c r="P41" s="76">
        <f>分析係数表!C44</f>
        <v>0.45077084579422144</v>
      </c>
      <c r="Q41" s="82">
        <f>O41*P41</f>
        <v>0.38979786466521316</v>
      </c>
      <c r="R41" s="83">
        <v>0.39601427830633662</v>
      </c>
      <c r="S41" s="84">
        <f>I41+R41</f>
        <v>0.40500438784774012</v>
      </c>
      <c r="T41" s="85">
        <f>分析係数表!F44</f>
        <v>0.50977584059775838</v>
      </c>
      <c r="U41" s="86">
        <f t="shared" si="7"/>
        <v>0.20646145226086227</v>
      </c>
      <c r="V41" s="87">
        <f>分析係数表!D44</f>
        <v>0.18714542687145427</v>
      </c>
      <c r="W41" s="88">
        <f t="shared" si="8"/>
        <v>0</v>
      </c>
      <c r="X41" s="76">
        <f>分析係数表!E44</f>
        <v>0.13900650339006504</v>
      </c>
      <c r="Y41" s="89">
        <f t="shared" si="9"/>
        <v>0</v>
      </c>
    </row>
    <row r="42" spans="1:25" x14ac:dyDescent="0.2">
      <c r="A42" s="6" t="s">
        <v>342</v>
      </c>
      <c r="B42" s="5" t="s">
        <v>279</v>
      </c>
      <c r="C42" s="90"/>
      <c r="D42" s="76">
        <f>投入係数表!J42</f>
        <v>3.4594095940959407E-4</v>
      </c>
      <c r="E42" s="77">
        <f>$C$12*D42</f>
        <v>3.4594095940959406E-2</v>
      </c>
      <c r="F42" s="76">
        <f>分析係数表!C45</f>
        <v>1</v>
      </c>
      <c r="G42" s="77">
        <f>E42*F42</f>
        <v>3.4594095940959406E-2</v>
      </c>
      <c r="H42" s="77">
        <v>4.5123887913009211E-2</v>
      </c>
      <c r="I42" s="77">
        <f>C42+H42</f>
        <v>4.5123887913009211E-2</v>
      </c>
      <c r="J42" s="76">
        <f>分析係数表!G45</f>
        <v>0</v>
      </c>
      <c r="K42" s="78">
        <f>I42*J42</f>
        <v>0</v>
      </c>
      <c r="L42" s="79"/>
      <c r="M42" s="80"/>
      <c r="N42" s="81">
        <f>分析係数表!H45</f>
        <v>0</v>
      </c>
      <c r="O42" s="82">
        <f t="shared" si="4"/>
        <v>0</v>
      </c>
      <c r="P42" s="76">
        <f>分析係数表!C45</f>
        <v>1</v>
      </c>
      <c r="Q42" s="82">
        <f>O42*P42</f>
        <v>0</v>
      </c>
      <c r="R42" s="83">
        <v>4.687208168838785E-3</v>
      </c>
      <c r="S42" s="84">
        <f>I42+R42</f>
        <v>4.9811096081848E-2</v>
      </c>
      <c r="T42" s="85">
        <f>分析係数表!F45</f>
        <v>0</v>
      </c>
      <c r="U42" s="86">
        <f t="shared" si="7"/>
        <v>0</v>
      </c>
      <c r="V42" s="87">
        <f>分析係数表!D45</f>
        <v>0</v>
      </c>
      <c r="W42" s="88">
        <f t="shared" si="8"/>
        <v>0</v>
      </c>
      <c r="X42" s="76">
        <f>分析係数表!E45</f>
        <v>0</v>
      </c>
      <c r="Y42" s="89">
        <f t="shared" si="9"/>
        <v>0</v>
      </c>
    </row>
    <row r="43" spans="1:25" x14ac:dyDescent="0.2">
      <c r="A43" s="6" t="s">
        <v>343</v>
      </c>
      <c r="B43" s="5" t="s">
        <v>280</v>
      </c>
      <c r="C43" s="90"/>
      <c r="D43" s="76">
        <f>投入係数表!J43</f>
        <v>1.8450184501845018E-3</v>
      </c>
      <c r="E43" s="77">
        <f>$C$12*D43</f>
        <v>0.18450184501845018</v>
      </c>
      <c r="F43" s="76">
        <f>分析係数表!C46</f>
        <v>7.4198450828512619E-2</v>
      </c>
      <c r="G43" s="77">
        <f>E43*F43</f>
        <v>1.3689751075371332E-2</v>
      </c>
      <c r="H43" s="77">
        <v>1.9509945005624134E-2</v>
      </c>
      <c r="I43" s="77">
        <f>C43+H43</f>
        <v>1.9509945005624134E-2</v>
      </c>
      <c r="J43" s="76">
        <f>分析係数表!G46</f>
        <v>9.2287409360580098E-3</v>
      </c>
      <c r="K43" s="78">
        <f>I43*J43</f>
        <v>1.8005222813364396E-4</v>
      </c>
      <c r="L43" s="79"/>
      <c r="M43" s="80"/>
      <c r="N43" s="81">
        <f>分析係数表!H46</f>
        <v>2.0514344703613255E-2</v>
      </c>
      <c r="O43" s="82">
        <f t="shared" si="4"/>
        <v>0.16171478292298838</v>
      </c>
      <c r="P43" s="76">
        <f>分析係数表!C46</f>
        <v>7.4198450828512619E-2</v>
      </c>
      <c r="Q43" s="82">
        <f>O43*P43</f>
        <v>1.1998986368954946E-2</v>
      </c>
      <c r="R43" s="83">
        <v>1.4210769225642395E-2</v>
      </c>
      <c r="S43" s="84">
        <f>I43+R43</f>
        <v>3.3720714231266533E-2</v>
      </c>
      <c r="T43" s="85">
        <f>分析係数表!F46</f>
        <v>0.31311799604482532</v>
      </c>
      <c r="U43" s="86">
        <f t="shared" si="7"/>
        <v>1.0558562465294399E-2</v>
      </c>
      <c r="V43" s="87">
        <f>分析係数表!D46</f>
        <v>1.7468688200395519E-2</v>
      </c>
      <c r="W43" s="88">
        <f t="shared" si="8"/>
        <v>0</v>
      </c>
      <c r="X43" s="76">
        <f>分析係数表!E46</f>
        <v>4.6143704680290047E-2</v>
      </c>
      <c r="Y43" s="89">
        <f t="shared" si="9"/>
        <v>0</v>
      </c>
    </row>
    <row r="44" spans="1:25" x14ac:dyDescent="0.2">
      <c r="A44" s="192">
        <v>40</v>
      </c>
      <c r="B44" s="14" t="s">
        <v>151</v>
      </c>
      <c r="C44" s="197">
        <f>SUM(C5:C43)</f>
        <v>100</v>
      </c>
      <c r="D44" s="92">
        <f>投入係数表!J44</f>
        <v>0.68317573800738007</v>
      </c>
      <c r="E44" s="91">
        <f>SUM(E5:E43)</f>
        <v>68.317573800737989</v>
      </c>
      <c r="F44" s="92">
        <f>分析係数表!C47</f>
        <v>0.51595339019249375</v>
      </c>
      <c r="G44" s="91">
        <f>SUM(G5:G43)</f>
        <v>8.0057831638316852</v>
      </c>
      <c r="H44" s="91">
        <f>SUM(H5:H43)</f>
        <v>9.1553759607813543</v>
      </c>
      <c r="I44" s="91">
        <f>SUM(I5:I43)</f>
        <v>109.15537596078134</v>
      </c>
      <c r="J44" s="92">
        <f>分析係数表!G47</f>
        <v>0.27631170572057684</v>
      </c>
      <c r="K44" s="93">
        <f>SUM(K5:K43)</f>
        <v>12.56590317633189</v>
      </c>
      <c r="L44" s="94">
        <f>最終需要_まとめ!$L$33</f>
        <v>0.62733333333333341</v>
      </c>
      <c r="M44" s="91">
        <f>K44*L44</f>
        <v>7.8830099259522068</v>
      </c>
      <c r="N44" s="95">
        <f>分析係数表!H47</f>
        <v>1</v>
      </c>
      <c r="O44" s="91">
        <f>SUM(O5:O43)</f>
        <v>7.883009925952206</v>
      </c>
      <c r="P44" s="92">
        <f>分析係数表!C47</f>
        <v>0.51595339019249375</v>
      </c>
      <c r="Q44" s="96">
        <f>SUM(Q5:Q43)</f>
        <v>4.5127300194127793</v>
      </c>
      <c r="R44" s="91">
        <f>SUM(R5:R43)</f>
        <v>5.0863161672708941</v>
      </c>
      <c r="S44" s="97">
        <f>SUM(S5:S43)</f>
        <v>114.24169212805225</v>
      </c>
      <c r="T44" s="98">
        <f>分析係数表!F47</f>
        <v>0.58636886885395456</v>
      </c>
      <c r="U44" s="99">
        <f>SUM(U5:U43)</f>
        <v>39.471931045414273</v>
      </c>
      <c r="V44" s="100">
        <f>分析係数表!D47</f>
        <v>7.5124891062718996E-2</v>
      </c>
      <c r="W44" s="101">
        <f>SUM(W5:W43)</f>
        <v>5</v>
      </c>
      <c r="X44" s="92">
        <f>分析係数表!E47</f>
        <v>6.0854966829428862E-2</v>
      </c>
      <c r="Y44" s="102">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303</v>
      </c>
      <c r="S2" s="3" t="s">
        <v>153</v>
      </c>
      <c r="U2" s="64" t="s">
        <v>210</v>
      </c>
      <c r="W2" s="3" t="s">
        <v>130</v>
      </c>
      <c r="Y2" s="3" t="s">
        <v>154</v>
      </c>
    </row>
    <row r="3" spans="1:25" ht="44" x14ac:dyDescent="0.2">
      <c r="B3" s="65"/>
      <c r="C3" s="66" t="s">
        <v>228</v>
      </c>
      <c r="D3" s="66" t="s">
        <v>244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投入係数表!K5</f>
        <v>0</v>
      </c>
      <c r="E5" s="110">
        <f t="shared" ref="E5:E38" si="0">$C$13*D5</f>
        <v>0</v>
      </c>
      <c r="F5" s="76">
        <f>分析係数表!C8</f>
        <v>4.9649173197653385E-3</v>
      </c>
      <c r="G5" s="110">
        <f t="shared" ref="G5:G38" si="1">E5*F5</f>
        <v>0</v>
      </c>
      <c r="H5" s="110">
        <f t="array" ref="H5:H43">MMULT(逆行列係数!C5:AO43,'9'!G5:G43)</f>
        <v>2.5488688300019038E-6</v>
      </c>
      <c r="I5" s="110">
        <f t="shared" ref="I5:I38" si="2">C5+H5</f>
        <v>2.5488688300019038E-6</v>
      </c>
      <c r="J5" s="107">
        <f>分析係数表!G8</f>
        <v>0.11989459815546773</v>
      </c>
      <c r="K5" s="111">
        <f t="shared" ref="K5:K38" si="3">I5*J5</f>
        <v>3.0559560412407542E-7</v>
      </c>
      <c r="L5" s="79" t="s">
        <v>183</v>
      </c>
      <c r="M5" s="80" t="s">
        <v>183</v>
      </c>
      <c r="N5" s="81">
        <f>分析係数表!H8</f>
        <v>9.9138626395589742E-3</v>
      </c>
      <c r="O5" s="82">
        <f t="shared" ref="O5:O43" si="4">$M$44*N5</f>
        <v>4.6308520995116481E-2</v>
      </c>
      <c r="P5" s="76">
        <f>分析係数表!C8</f>
        <v>4.9649173197653385E-3</v>
      </c>
      <c r="Q5" s="82">
        <f t="shared" ref="Q5:Q38" si="5">O5*P5</f>
        <v>2.2991797794137063E-4</v>
      </c>
      <c r="R5" s="83">
        <f t="array" ref="R5:R43">MMULT(逆行列係数!C5:AO43,'9'!Q5:Q43)</f>
        <v>3.4810818378398534E-4</v>
      </c>
      <c r="S5" s="84">
        <f t="shared" ref="S5:S38" si="6">I5+R5</f>
        <v>3.5065705261398726E-4</v>
      </c>
      <c r="T5" s="85">
        <f>分析係数表!F8</f>
        <v>0.45454545454545453</v>
      </c>
      <c r="U5" s="86">
        <f t="shared" ref="U5:U43" si="7">S5*T5</f>
        <v>1.593895693699942E-4</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107">
        <f>投入係数表!K6</f>
        <v>0</v>
      </c>
      <c r="E6" s="110">
        <f t="shared" si="0"/>
        <v>0</v>
      </c>
      <c r="F6" s="76">
        <f>分析係数表!C9</f>
        <v>0.15391380826737022</v>
      </c>
      <c r="G6" s="110">
        <f t="shared" si="1"/>
        <v>0</v>
      </c>
      <c r="H6" s="110">
        <v>5.1779418908703494E-6</v>
      </c>
      <c r="I6" s="110">
        <f t="shared" si="2"/>
        <v>5.1779418908703494E-6</v>
      </c>
      <c r="J6" s="107">
        <f>分析係数表!G9</f>
        <v>0.24468085106382978</v>
      </c>
      <c r="K6" s="111">
        <f t="shared" si="3"/>
        <v>1.266943228617213E-6</v>
      </c>
      <c r="L6" s="79"/>
      <c r="M6" s="80"/>
      <c r="N6" s="81">
        <f>分析係数表!H9</f>
        <v>5.2529564767522905E-4</v>
      </c>
      <c r="O6" s="82">
        <f t="shared" si="4"/>
        <v>2.4537019942101799E-3</v>
      </c>
      <c r="P6" s="76">
        <f>分析係数表!C9</f>
        <v>0.15391380826737022</v>
      </c>
      <c r="Q6" s="82">
        <f t="shared" si="5"/>
        <v>3.776586182821296E-4</v>
      </c>
      <c r="R6" s="83">
        <v>4.378764915305654E-4</v>
      </c>
      <c r="S6" s="84">
        <f t="shared" si="6"/>
        <v>4.4305443342143575E-4</v>
      </c>
      <c r="T6" s="85">
        <f>分析係数表!F9</f>
        <v>0.66489361702127658</v>
      </c>
      <c r="U6" s="86">
        <f t="shared" si="7"/>
        <v>2.9458406477489077E-4</v>
      </c>
      <c r="V6" s="87">
        <f>分析係数表!D9</f>
        <v>4.2553191489361701E-2</v>
      </c>
      <c r="W6" s="167">
        <f t="shared" si="8"/>
        <v>0</v>
      </c>
      <c r="X6" s="76">
        <f>分析係数表!E9</f>
        <v>3.7234042553191488E-2</v>
      </c>
      <c r="Y6" s="166">
        <f t="shared" si="9"/>
        <v>0</v>
      </c>
    </row>
    <row r="7" spans="1:25" x14ac:dyDescent="0.2">
      <c r="A7" s="6" t="s">
        <v>221</v>
      </c>
      <c r="B7" s="5" t="s">
        <v>267</v>
      </c>
      <c r="C7" s="90"/>
      <c r="D7" s="107">
        <f>投入係数表!K7</f>
        <v>0</v>
      </c>
      <c r="E7" s="110">
        <f t="shared" si="0"/>
        <v>0</v>
      </c>
      <c r="F7" s="76">
        <f>分析係数表!C10</f>
        <v>3.7301329873500322E-3</v>
      </c>
      <c r="G7" s="110">
        <f t="shared" si="1"/>
        <v>0</v>
      </c>
      <c r="H7" s="110">
        <v>2.4992514779973705E-7</v>
      </c>
      <c r="I7" s="110">
        <f t="shared" si="2"/>
        <v>2.4992514779973705E-7</v>
      </c>
      <c r="J7" s="107">
        <f>分析係数表!G10</f>
        <v>0.17857142857142858</v>
      </c>
      <c r="K7" s="111">
        <f t="shared" si="3"/>
        <v>4.4629490678524477E-8</v>
      </c>
      <c r="L7" s="79"/>
      <c r="M7" s="80"/>
      <c r="N7" s="81">
        <f>分析係数表!H10</f>
        <v>9.7827374022421611E-4</v>
      </c>
      <c r="O7" s="82">
        <f t="shared" si="4"/>
        <v>4.5696023523036774E-3</v>
      </c>
      <c r="P7" s="76">
        <f>分析係数表!C10</f>
        <v>3.7301329873500322E-3</v>
      </c>
      <c r="Q7" s="82">
        <f t="shared" si="5"/>
        <v>1.7045224473400249E-5</v>
      </c>
      <c r="R7" s="83">
        <v>3.3522182256890273E-5</v>
      </c>
      <c r="S7" s="84">
        <f t="shared" si="6"/>
        <v>3.3772107404690008E-5</v>
      </c>
      <c r="T7" s="85">
        <f>分析係数表!F10</f>
        <v>0.5178571428571429</v>
      </c>
      <c r="U7" s="86">
        <f t="shared" si="7"/>
        <v>1.7489127048857327E-5</v>
      </c>
      <c r="V7" s="87">
        <f>分析係数表!D10</f>
        <v>0</v>
      </c>
      <c r="W7" s="167">
        <f t="shared" si="8"/>
        <v>0</v>
      </c>
      <c r="X7" s="76">
        <f>分析係数表!E10</f>
        <v>0</v>
      </c>
      <c r="Y7" s="166">
        <f t="shared" si="9"/>
        <v>0</v>
      </c>
    </row>
    <row r="8" spans="1:25" x14ac:dyDescent="0.2">
      <c r="A8" s="6" t="s">
        <v>222</v>
      </c>
      <c r="B8" s="5" t="s">
        <v>27</v>
      </c>
      <c r="C8" s="90"/>
      <c r="D8" s="107">
        <f>投入係数表!K8</f>
        <v>0.58582408198121261</v>
      </c>
      <c r="E8" s="110">
        <f t="shared" si="0"/>
        <v>58.582408198121257</v>
      </c>
      <c r="F8" s="76">
        <f>分析係数表!C11</f>
        <v>0.13696369636963701</v>
      </c>
      <c r="G8" s="110">
        <f t="shared" si="1"/>
        <v>8.0236631690496143</v>
      </c>
      <c r="H8" s="110">
        <v>8.0346550466200224</v>
      </c>
      <c r="I8" s="110">
        <f t="shared" si="2"/>
        <v>8.0346550466200224</v>
      </c>
      <c r="J8" s="107">
        <f>分析係数表!G11</f>
        <v>0.3392857142857143</v>
      </c>
      <c r="K8" s="111">
        <f t="shared" si="3"/>
        <v>2.7260436765317935</v>
      </c>
      <c r="L8" s="79"/>
      <c r="M8" s="80"/>
      <c r="N8" s="81">
        <f>分析係数表!H11</f>
        <v>-1.9072761791536302E-5</v>
      </c>
      <c r="O8" s="82">
        <f t="shared" si="4"/>
        <v>-8.9090541393410452E-5</v>
      </c>
      <c r="P8" s="76">
        <f>分析係数表!C11</f>
        <v>0.13696369636963701</v>
      </c>
      <c r="Q8" s="82">
        <f t="shared" si="5"/>
        <v>-1.2202169860813646E-5</v>
      </c>
      <c r="R8" s="83">
        <v>2.2454385405360028E-4</v>
      </c>
      <c r="S8" s="84">
        <f t="shared" si="6"/>
        <v>8.0348795904740768</v>
      </c>
      <c r="T8" s="85">
        <f>分析係数表!F11</f>
        <v>0.56043956043956045</v>
      </c>
      <c r="U8" s="86">
        <f t="shared" si="7"/>
        <v>4.5030643858700872</v>
      </c>
      <c r="V8" s="87">
        <f>分析係数表!D11</f>
        <v>6.868131868131868E-3</v>
      </c>
      <c r="W8" s="167">
        <f t="shared" si="8"/>
        <v>0</v>
      </c>
      <c r="X8" s="76">
        <f>分析係数表!E11</f>
        <v>5.4945054945054949E-3</v>
      </c>
      <c r="Y8" s="166">
        <f t="shared" si="9"/>
        <v>0</v>
      </c>
    </row>
    <row r="9" spans="1:25" x14ac:dyDescent="0.2">
      <c r="A9" s="6" t="s">
        <v>223</v>
      </c>
      <c r="B9" s="5" t="s">
        <v>191</v>
      </c>
      <c r="C9" s="90"/>
      <c r="D9" s="107">
        <f>投入係数表!K9</f>
        <v>0</v>
      </c>
      <c r="E9" s="110">
        <f t="shared" si="0"/>
        <v>0</v>
      </c>
      <c r="F9" s="76">
        <f>分析係数表!C12</f>
        <v>0.20704451619317732</v>
      </c>
      <c r="G9" s="110">
        <f t="shared" si="1"/>
        <v>0</v>
      </c>
      <c r="H9" s="110">
        <v>1.7271828610472599E-4</v>
      </c>
      <c r="I9" s="110">
        <f t="shared" si="2"/>
        <v>1.7271828610472599E-4</v>
      </c>
      <c r="J9" s="107">
        <f>分析係数表!G12</f>
        <v>0.14105339609201503</v>
      </c>
      <c r="K9" s="111">
        <f t="shared" si="3"/>
        <v>2.436250082226389E-5</v>
      </c>
      <c r="L9" s="79"/>
      <c r="M9" s="80"/>
      <c r="N9" s="81">
        <f>分析係数表!H12</f>
        <v>8.4721207878004259E-2</v>
      </c>
      <c r="O9" s="82">
        <f t="shared" si="4"/>
        <v>0.39574018486952928</v>
      </c>
      <c r="P9" s="76">
        <f>分析係数表!C12</f>
        <v>0.20704451619317732</v>
      </c>
      <c r="Q9" s="82">
        <f t="shared" si="5"/>
        <v>8.1935835114510247E-2</v>
      </c>
      <c r="R9" s="83">
        <v>9.3465988646470682E-2</v>
      </c>
      <c r="S9" s="84">
        <f t="shared" si="6"/>
        <v>9.3638706932575408E-2</v>
      </c>
      <c r="T9" s="85">
        <f>分析係数表!F12</f>
        <v>0.31004441526879617</v>
      </c>
      <c r="U9" s="86">
        <f t="shared" si="7"/>
        <v>2.9032158137436512E-2</v>
      </c>
      <c r="V9" s="87">
        <f>分析係数表!D12</f>
        <v>2.1317233962316856E-2</v>
      </c>
      <c r="W9" s="167">
        <f t="shared" si="8"/>
        <v>0</v>
      </c>
      <c r="X9" s="76">
        <f>分析係数表!E12</f>
        <v>2.1753704764166097E-2</v>
      </c>
      <c r="Y9" s="166">
        <f t="shared" si="9"/>
        <v>0</v>
      </c>
    </row>
    <row r="10" spans="1:25" x14ac:dyDescent="0.2">
      <c r="A10" s="6" t="s">
        <v>224</v>
      </c>
      <c r="B10" s="5" t="s">
        <v>28</v>
      </c>
      <c r="C10" s="90"/>
      <c r="D10" s="107">
        <f>投入係数表!K10</f>
        <v>0</v>
      </c>
      <c r="E10" s="110">
        <f t="shared" si="0"/>
        <v>0</v>
      </c>
      <c r="F10" s="76">
        <f>分析係数表!C13</f>
        <v>0</v>
      </c>
      <c r="G10" s="110">
        <f t="shared" si="1"/>
        <v>0</v>
      </c>
      <c r="H10" s="110">
        <v>0</v>
      </c>
      <c r="I10" s="110">
        <f t="shared" si="2"/>
        <v>0</v>
      </c>
      <c r="J10" s="107">
        <f>分析係数表!G13</f>
        <v>0.24503025064822817</v>
      </c>
      <c r="K10" s="111">
        <f t="shared" si="3"/>
        <v>0</v>
      </c>
      <c r="L10" s="79"/>
      <c r="M10" s="80"/>
      <c r="N10" s="81">
        <f>分析係数表!H13</f>
        <v>1.3607620839853172E-2</v>
      </c>
      <c r="O10" s="82">
        <f t="shared" si="4"/>
        <v>6.3562389178306977E-2</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107">
        <f>投入係数表!K11</f>
        <v>0</v>
      </c>
      <c r="E11" s="110">
        <f t="shared" si="0"/>
        <v>0</v>
      </c>
      <c r="F11" s="76">
        <f>分析係数表!C14</f>
        <v>3.4828780992665287E-2</v>
      </c>
      <c r="G11" s="110">
        <f t="shared" si="1"/>
        <v>0</v>
      </c>
      <c r="H11" s="110">
        <v>1.5522638174717818E-3</v>
      </c>
      <c r="I11" s="110">
        <f t="shared" si="2"/>
        <v>1.5522638174717818E-3</v>
      </c>
      <c r="J11" s="107">
        <f>分析係数表!G14</f>
        <v>0.17656215254614188</v>
      </c>
      <c r="K11" s="111">
        <f t="shared" si="3"/>
        <v>2.7407104093230927E-4</v>
      </c>
      <c r="L11" s="79"/>
      <c r="M11" s="80"/>
      <c r="N11" s="81">
        <f>分析係数表!H14</f>
        <v>1.0569488826143035E-3</v>
      </c>
      <c r="O11" s="82">
        <f t="shared" si="4"/>
        <v>4.9371008355514967E-3</v>
      </c>
      <c r="P11" s="76">
        <f>分析係数表!C14</f>
        <v>3.4828780992665287E-2</v>
      </c>
      <c r="Q11" s="82">
        <f t="shared" si="5"/>
        <v>1.7195320374012788E-4</v>
      </c>
      <c r="R11" s="83">
        <v>7.252273759187234E-4</v>
      </c>
      <c r="S11" s="84">
        <f t="shared" si="6"/>
        <v>2.2774911933905054E-3</v>
      </c>
      <c r="T11" s="85">
        <f>分析係数表!F14</f>
        <v>0.31487658438959304</v>
      </c>
      <c r="U11" s="86">
        <f t="shared" si="7"/>
        <v>7.1712864795218044E-4</v>
      </c>
      <c r="V11" s="87">
        <f>分析係数表!D14</f>
        <v>7.0491438736935738E-2</v>
      </c>
      <c r="W11" s="167">
        <f t="shared" si="8"/>
        <v>0</v>
      </c>
      <c r="X11" s="76">
        <f>分析係数表!E14</f>
        <v>6.4487436068490098E-2</v>
      </c>
      <c r="Y11" s="166">
        <f t="shared" si="9"/>
        <v>0</v>
      </c>
    </row>
    <row r="12" spans="1:25" x14ac:dyDescent="0.2">
      <c r="A12" s="6" t="s">
        <v>226</v>
      </c>
      <c r="B12" s="5" t="s">
        <v>29</v>
      </c>
      <c r="C12" s="90"/>
      <c r="D12" s="107">
        <f>投入係数表!K12</f>
        <v>1.7079419299743809E-3</v>
      </c>
      <c r="E12" s="110">
        <f t="shared" si="0"/>
        <v>0.17079419299743809</v>
      </c>
      <c r="F12" s="76">
        <f>分析係数表!C15</f>
        <v>0</v>
      </c>
      <c r="G12" s="110">
        <f t="shared" si="1"/>
        <v>0</v>
      </c>
      <c r="H12" s="110">
        <v>0</v>
      </c>
      <c r="I12" s="110">
        <f t="shared" si="2"/>
        <v>0</v>
      </c>
      <c r="J12" s="107">
        <f>分析係数表!G15</f>
        <v>9.5595018450184505E-2</v>
      </c>
      <c r="K12" s="111">
        <f t="shared" si="3"/>
        <v>0</v>
      </c>
      <c r="L12" s="79"/>
      <c r="M12" s="80"/>
      <c r="N12" s="81">
        <f>分析係数表!H15</f>
        <v>7.7419518905477774E-3</v>
      </c>
      <c r="O12" s="82">
        <f t="shared" si="4"/>
        <v>3.6163335593941859E-2</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75">
        <f>最終需要_まとめ!C14</f>
        <v>100</v>
      </c>
      <c r="D13" s="107">
        <f>投入係数表!K13</f>
        <v>6.2339880444064903E-2</v>
      </c>
      <c r="E13" s="110">
        <f t="shared" si="0"/>
        <v>6.2339880444064901</v>
      </c>
      <c r="F13" s="76">
        <f>分析係数表!C16</f>
        <v>1.5929944110702698E-2</v>
      </c>
      <c r="G13" s="110">
        <f t="shared" si="1"/>
        <v>9.9307081134184197E-2</v>
      </c>
      <c r="H13" s="110">
        <v>0.10406788262117295</v>
      </c>
      <c r="I13" s="110">
        <f t="shared" si="2"/>
        <v>100.10406788262117</v>
      </c>
      <c r="J13" s="107">
        <f>分析係数表!G16</f>
        <v>3.3304867634500426E-2</v>
      </c>
      <c r="K13" s="111">
        <f t="shared" si="3"/>
        <v>3.3339527305057435</v>
      </c>
      <c r="L13" s="79"/>
      <c r="M13" s="80"/>
      <c r="N13" s="81">
        <f>分析係数表!H16</f>
        <v>1.5715955716225912E-2</v>
      </c>
      <c r="O13" s="82">
        <f t="shared" si="4"/>
        <v>7.3410606108170212E-2</v>
      </c>
      <c r="P13" s="76">
        <f>分析係数表!C16</f>
        <v>1.5929944110702698E-2</v>
      </c>
      <c r="Q13" s="82">
        <f t="shared" si="5"/>
        <v>1.1694268524359615E-3</v>
      </c>
      <c r="R13" s="83">
        <v>1.3565280948627555E-3</v>
      </c>
      <c r="S13" s="84">
        <f t="shared" si="6"/>
        <v>100.10542441071603</v>
      </c>
      <c r="T13" s="85">
        <f>分析係数表!F16</f>
        <v>0.28693424423569597</v>
      </c>
      <c r="U13" s="86">
        <f t="shared" si="7"/>
        <v>28.723674297182392</v>
      </c>
      <c r="V13" s="87">
        <f>分析係数表!D16</f>
        <v>2.8181041844577284E-2</v>
      </c>
      <c r="W13" s="167">
        <f t="shared" si="8"/>
        <v>3</v>
      </c>
      <c r="X13" s="76">
        <f>分析係数表!E16</f>
        <v>2.1349274124679761E-2</v>
      </c>
      <c r="Y13" s="166">
        <f t="shared" si="9"/>
        <v>2</v>
      </c>
    </row>
    <row r="14" spans="1:25" x14ac:dyDescent="0.2">
      <c r="A14" s="6" t="s">
        <v>2</v>
      </c>
      <c r="B14" s="5" t="s">
        <v>365</v>
      </c>
      <c r="C14" s="90"/>
      <c r="D14" s="107">
        <f>投入係数表!K14</f>
        <v>0</v>
      </c>
      <c r="E14" s="110">
        <f t="shared" si="0"/>
        <v>0</v>
      </c>
      <c r="F14" s="76">
        <f>分析係数表!C17</f>
        <v>3.0755163958272713E-2</v>
      </c>
      <c r="G14" s="110">
        <f t="shared" si="1"/>
        <v>0</v>
      </c>
      <c r="H14" s="110">
        <v>2.2615140195542866E-3</v>
      </c>
      <c r="I14" s="110">
        <f t="shared" si="2"/>
        <v>2.2615140195542866E-3</v>
      </c>
      <c r="J14" s="107">
        <f>分析係数表!G17</f>
        <v>0.21735668789808918</v>
      </c>
      <c r="K14" s="111">
        <f t="shared" si="3"/>
        <v>4.915551969254142E-4</v>
      </c>
      <c r="L14" s="79"/>
      <c r="M14" s="80"/>
      <c r="N14" s="81">
        <f>分析係数表!H17</f>
        <v>2.8450203005708319E-3</v>
      </c>
      <c r="O14" s="82">
        <f t="shared" si="4"/>
        <v>1.3289339091183726E-2</v>
      </c>
      <c r="P14" s="76">
        <f>分析係数表!C17</f>
        <v>3.0755163958272713E-2</v>
      </c>
      <c r="Q14" s="82">
        <f t="shared" si="5"/>
        <v>4.0871580264643839E-4</v>
      </c>
      <c r="R14" s="83">
        <v>8.7283871028763082E-4</v>
      </c>
      <c r="S14" s="84">
        <f t="shared" si="6"/>
        <v>3.1343527298419173E-3</v>
      </c>
      <c r="T14" s="85">
        <f>分析係数表!F17</f>
        <v>0.33877388535031849</v>
      </c>
      <c r="U14" s="86">
        <f t="shared" si="7"/>
        <v>1.0618368523469235E-3</v>
      </c>
      <c r="V14" s="87">
        <f>分析係数表!D17</f>
        <v>5.8320063694267517E-2</v>
      </c>
      <c r="W14" s="167">
        <f t="shared" si="8"/>
        <v>0</v>
      </c>
      <c r="X14" s="76">
        <f>分析係数表!E17</f>
        <v>5.5732484076433123E-2</v>
      </c>
      <c r="Y14" s="166">
        <f t="shared" si="9"/>
        <v>0</v>
      </c>
    </row>
    <row r="15" spans="1:25" x14ac:dyDescent="0.2">
      <c r="A15" s="6" t="s">
        <v>3</v>
      </c>
      <c r="B15" s="5" t="s">
        <v>31</v>
      </c>
      <c r="C15" s="90"/>
      <c r="D15" s="107">
        <f>投入係数表!K15</f>
        <v>8.5397096498719043E-4</v>
      </c>
      <c r="E15" s="110">
        <f t="shared" si="0"/>
        <v>8.5397096498719044E-2</v>
      </c>
      <c r="F15" s="76">
        <f>分析係数表!C18</f>
        <v>0.10308017346825304</v>
      </c>
      <c r="G15" s="110">
        <f t="shared" si="1"/>
        <v>8.8027475207731031E-3</v>
      </c>
      <c r="H15" s="110">
        <v>9.9396150955540098E-3</v>
      </c>
      <c r="I15" s="110">
        <f t="shared" si="2"/>
        <v>9.9396150955540098E-3</v>
      </c>
      <c r="J15" s="107">
        <f>分析係数表!G18</f>
        <v>0.21565836298932384</v>
      </c>
      <c r="K15" s="111">
        <f t="shared" si="3"/>
        <v>2.1435611202511493E-3</v>
      </c>
      <c r="L15" s="79"/>
      <c r="M15" s="80"/>
      <c r="N15" s="81">
        <f>分析係数表!H18</f>
        <v>4.148325689659146E-4</v>
      </c>
      <c r="O15" s="82">
        <f t="shared" si="4"/>
        <v>1.9377192753066775E-3</v>
      </c>
      <c r="P15" s="76">
        <f>分析係数表!C18</f>
        <v>0.10308017346825304</v>
      </c>
      <c r="Q15" s="82">
        <f t="shared" si="5"/>
        <v>1.9974043903138989E-4</v>
      </c>
      <c r="R15" s="83">
        <v>4.988746279626315E-4</v>
      </c>
      <c r="S15" s="84">
        <f t="shared" si="6"/>
        <v>1.0438489723516641E-2</v>
      </c>
      <c r="T15" s="85">
        <f>分析係数表!F18</f>
        <v>0.45978647686832741</v>
      </c>
      <c r="U15" s="86">
        <f t="shared" si="7"/>
        <v>4.7994764138019575E-3</v>
      </c>
      <c r="V15" s="87">
        <f>分析係数表!D18</f>
        <v>3.6120996441281139E-2</v>
      </c>
      <c r="W15" s="167">
        <f t="shared" si="8"/>
        <v>0</v>
      </c>
      <c r="X15" s="76">
        <f>分析係数表!E18</f>
        <v>3.3096085409252671E-2</v>
      </c>
      <c r="Y15" s="166">
        <f t="shared" si="9"/>
        <v>0</v>
      </c>
    </row>
    <row r="16" spans="1:25" x14ac:dyDescent="0.2">
      <c r="A16" s="6" t="s">
        <v>4</v>
      </c>
      <c r="B16" s="5" t="s">
        <v>32</v>
      </c>
      <c r="C16" s="90"/>
      <c r="D16" s="107">
        <f>投入係数表!K16</f>
        <v>0</v>
      </c>
      <c r="E16" s="110">
        <f t="shared" si="0"/>
        <v>0</v>
      </c>
      <c r="F16" s="76">
        <f>分析係数表!C19</f>
        <v>0.24776062511911567</v>
      </c>
      <c r="G16" s="110">
        <f t="shared" si="1"/>
        <v>0</v>
      </c>
      <c r="H16" s="110">
        <v>1.1321495541880571E-2</v>
      </c>
      <c r="I16" s="110">
        <f t="shared" si="2"/>
        <v>1.1321495541880571E-2</v>
      </c>
      <c r="J16" s="107">
        <f>分析係数表!G19</f>
        <v>5.7676438653637349E-2</v>
      </c>
      <c r="K16" s="111">
        <f t="shared" si="3"/>
        <v>6.5298354308870345E-4</v>
      </c>
      <c r="L16" s="79"/>
      <c r="M16" s="80"/>
      <c r="N16" s="81">
        <f>分析係数表!H19</f>
        <v>-1.0648958666941103E-4</v>
      </c>
      <c r="O16" s="82">
        <f t="shared" si="4"/>
        <v>-4.9742218944654176E-4</v>
      </c>
      <c r="P16" s="76">
        <f>分析係数表!C19</f>
        <v>0.24776062511911567</v>
      </c>
      <c r="Q16" s="82">
        <f t="shared" si="5"/>
        <v>-1.2324163260539437E-4</v>
      </c>
      <c r="R16" s="83">
        <v>4.2183041051949079E-4</v>
      </c>
      <c r="S16" s="84">
        <f t="shared" si="6"/>
        <v>1.1743325952400062E-2</v>
      </c>
      <c r="T16" s="85">
        <f>分析係数表!F19</f>
        <v>0.24017372421281216</v>
      </c>
      <c r="U16" s="86">
        <f t="shared" si="7"/>
        <v>2.8204383286328924E-3</v>
      </c>
      <c r="V16" s="87">
        <f>分析係数表!D19</f>
        <v>1.0727470141150924E-2</v>
      </c>
      <c r="W16" s="167">
        <f t="shared" si="8"/>
        <v>0</v>
      </c>
      <c r="X16" s="76">
        <f>分析係数表!E19</f>
        <v>1.2160694896851249E-2</v>
      </c>
      <c r="Y16" s="166">
        <f t="shared" si="9"/>
        <v>0</v>
      </c>
    </row>
    <row r="17" spans="1:25" x14ac:dyDescent="0.2">
      <c r="A17" s="6" t="s">
        <v>5</v>
      </c>
      <c r="B17" s="5" t="s">
        <v>33</v>
      </c>
      <c r="C17" s="90"/>
      <c r="D17" s="107">
        <f>投入係数表!K17</f>
        <v>0</v>
      </c>
      <c r="E17" s="110">
        <f t="shared" si="0"/>
        <v>0</v>
      </c>
      <c r="F17" s="76">
        <f>分析係数表!C20</f>
        <v>4.2097488921713389E-2</v>
      </c>
      <c r="G17" s="110">
        <f t="shared" si="1"/>
        <v>0</v>
      </c>
      <c r="H17" s="110">
        <v>6.0748982939094374E-4</v>
      </c>
      <c r="I17" s="110">
        <f t="shared" si="2"/>
        <v>6.0748982939094374E-4</v>
      </c>
      <c r="J17" s="107">
        <f>分析係数表!G20</f>
        <v>0.10005104645227157</v>
      </c>
      <c r="K17" s="111">
        <f t="shared" si="3"/>
        <v>6.0779993139675847E-5</v>
      </c>
      <c r="L17" s="79"/>
      <c r="M17" s="80"/>
      <c r="N17" s="81">
        <f>分析係数表!H20</f>
        <v>5.1814336200340294E-4</v>
      </c>
      <c r="O17" s="82">
        <f t="shared" si="4"/>
        <v>2.420293041187651E-3</v>
      </c>
      <c r="P17" s="76">
        <f>分析係数表!C20</f>
        <v>4.2097488921713389E-2</v>
      </c>
      <c r="Q17" s="82">
        <f t="shared" si="5"/>
        <v>1.0188825948869714E-4</v>
      </c>
      <c r="R17" s="83">
        <v>2.3753999280399544E-4</v>
      </c>
      <c r="S17" s="84">
        <f t="shared" si="6"/>
        <v>8.4502982219493916E-4</v>
      </c>
      <c r="T17" s="85">
        <f>分析係数表!F20</f>
        <v>0.22307299642674835</v>
      </c>
      <c r="U17" s="86">
        <f t="shared" si="7"/>
        <v>1.8850333450698745E-4</v>
      </c>
      <c r="V17" s="87">
        <f>分析係数表!D20</f>
        <v>2.5523226135783564E-2</v>
      </c>
      <c r="W17" s="167">
        <f t="shared" si="8"/>
        <v>0</v>
      </c>
      <c r="X17" s="76">
        <f>分析係数表!E20</f>
        <v>2.7054619703930576E-2</v>
      </c>
      <c r="Y17" s="166">
        <f t="shared" si="9"/>
        <v>0</v>
      </c>
    </row>
    <row r="18" spans="1:25" x14ac:dyDescent="0.2">
      <c r="A18" s="6" t="s">
        <v>6</v>
      </c>
      <c r="B18" s="5" t="s">
        <v>34</v>
      </c>
      <c r="C18" s="90"/>
      <c r="D18" s="107">
        <f>投入係数表!K18</f>
        <v>8.5397096498719043E-4</v>
      </c>
      <c r="E18" s="110">
        <f t="shared" si="0"/>
        <v>8.5397096498719044E-2</v>
      </c>
      <c r="F18" s="76">
        <f>分析係数表!C21</f>
        <v>2.2200270354580387E-2</v>
      </c>
      <c r="G18" s="110">
        <f t="shared" si="1"/>
        <v>1.8958386297677529E-3</v>
      </c>
      <c r="H18" s="110">
        <v>7.0373675286736362E-3</v>
      </c>
      <c r="I18" s="110">
        <f t="shared" si="2"/>
        <v>7.0373675286736362E-3</v>
      </c>
      <c r="J18" s="107">
        <f>分析係数表!G21</f>
        <v>0.28466453674121406</v>
      </c>
      <c r="K18" s="111">
        <f t="shared" si="3"/>
        <v>2.0032889674275432E-3</v>
      </c>
      <c r="L18" s="79"/>
      <c r="M18" s="80"/>
      <c r="N18" s="81">
        <f>分析係数表!H21</f>
        <v>8.5827428061913363E-4</v>
      </c>
      <c r="O18" s="82">
        <f t="shared" si="4"/>
        <v>4.009074362703471E-3</v>
      </c>
      <c r="P18" s="76">
        <f>分析係数表!C21</f>
        <v>2.2200270354580387E-2</v>
      </c>
      <c r="Q18" s="82">
        <f t="shared" si="5"/>
        <v>8.9002534723634131E-5</v>
      </c>
      <c r="R18" s="83">
        <v>2.4794671271531274E-4</v>
      </c>
      <c r="S18" s="84">
        <f t="shared" si="6"/>
        <v>7.285314241388949E-3</v>
      </c>
      <c r="T18" s="85">
        <f>分析係数表!F21</f>
        <v>0.42523961661341853</v>
      </c>
      <c r="U18" s="86">
        <f t="shared" si="7"/>
        <v>3.0980042349165147E-3</v>
      </c>
      <c r="V18" s="87">
        <f>分析係数表!D21</f>
        <v>0.11693290734824281</v>
      </c>
      <c r="W18" s="167">
        <f t="shared" si="8"/>
        <v>0</v>
      </c>
      <c r="X18" s="76">
        <f>分析係数表!E21</f>
        <v>9.0095846645367406E-2</v>
      </c>
      <c r="Y18" s="166">
        <f t="shared" si="9"/>
        <v>0</v>
      </c>
    </row>
    <row r="19" spans="1:25" x14ac:dyDescent="0.2">
      <c r="A19" s="6" t="s">
        <v>7</v>
      </c>
      <c r="B19" s="5" t="s">
        <v>269</v>
      </c>
      <c r="C19" s="90"/>
      <c r="D19" s="107">
        <f>投入係数表!K19</f>
        <v>0</v>
      </c>
      <c r="E19" s="110">
        <f t="shared" si="0"/>
        <v>0</v>
      </c>
      <c r="F19" s="76">
        <f>分析係数表!C22</f>
        <v>3.5555555555555562E-2</v>
      </c>
      <c r="G19" s="110">
        <f t="shared" si="1"/>
        <v>0</v>
      </c>
      <c r="H19" s="110">
        <v>1.5683207692687843E-3</v>
      </c>
      <c r="I19" s="110">
        <f t="shared" si="2"/>
        <v>1.5683207692687843E-3</v>
      </c>
      <c r="J19" s="107">
        <f>分析係数表!G22</f>
        <v>0.1945879458794588</v>
      </c>
      <c r="K19" s="111">
        <f t="shared" si="3"/>
        <v>3.051763169721054E-4</v>
      </c>
      <c r="L19" s="79"/>
      <c r="M19" s="80"/>
      <c r="N19" s="81">
        <f>分析係数表!H22</f>
        <v>4.0529618807014647E-5</v>
      </c>
      <c r="O19" s="82">
        <f t="shared" si="4"/>
        <v>1.8931740046099725E-4</v>
      </c>
      <c r="P19" s="76">
        <f>分析係数表!C22</f>
        <v>3.5555555555555562E-2</v>
      </c>
      <c r="Q19" s="82">
        <f t="shared" si="5"/>
        <v>6.7312853497243482E-6</v>
      </c>
      <c r="R19" s="83">
        <v>1.0969701025946085E-4</v>
      </c>
      <c r="S19" s="84">
        <f t="shared" si="6"/>
        <v>1.6780177795282451E-3</v>
      </c>
      <c r="T19" s="85">
        <f>分析係数表!F22</f>
        <v>0.41303813038130383</v>
      </c>
      <c r="U19" s="86">
        <f t="shared" si="7"/>
        <v>6.9308532640293319E-4</v>
      </c>
      <c r="V19" s="87">
        <f>分析係数表!D22</f>
        <v>2.3370233702337023E-2</v>
      </c>
      <c r="W19" s="167">
        <f t="shared" si="8"/>
        <v>0</v>
      </c>
      <c r="X19" s="76">
        <f>分析係数表!E22</f>
        <v>2.1033210332103321E-2</v>
      </c>
      <c r="Y19" s="166">
        <f t="shared" si="9"/>
        <v>0</v>
      </c>
    </row>
    <row r="20" spans="1:25" x14ac:dyDescent="0.2">
      <c r="A20" s="6" t="s">
        <v>8</v>
      </c>
      <c r="B20" s="5" t="s">
        <v>270</v>
      </c>
      <c r="C20" s="90"/>
      <c r="D20" s="107">
        <f>投入係数表!K20</f>
        <v>0</v>
      </c>
      <c r="E20" s="110">
        <f t="shared" si="0"/>
        <v>0</v>
      </c>
      <c r="F20" s="76">
        <f>分析係数表!C23</f>
        <v>0</v>
      </c>
      <c r="G20" s="110">
        <f t="shared" si="1"/>
        <v>0</v>
      </c>
      <c r="H20" s="110">
        <v>0</v>
      </c>
      <c r="I20" s="110">
        <f t="shared" si="2"/>
        <v>0</v>
      </c>
      <c r="J20" s="107">
        <f>分析係数表!G23</f>
        <v>0.215879455230368</v>
      </c>
      <c r="K20" s="111">
        <f t="shared" si="3"/>
        <v>0</v>
      </c>
      <c r="L20" s="79"/>
      <c r="M20" s="80"/>
      <c r="N20" s="81">
        <f>分析係数表!H23</f>
        <v>2.3840952239420378E-5</v>
      </c>
      <c r="O20" s="82">
        <f t="shared" si="4"/>
        <v>1.1136317674176307E-4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107">
        <f>投入係数表!K21</f>
        <v>0</v>
      </c>
      <c r="E21" s="110">
        <f t="shared" si="0"/>
        <v>0</v>
      </c>
      <c r="F21" s="76">
        <f>分析係数表!C24</f>
        <v>0.31901223099551013</v>
      </c>
      <c r="G21" s="110">
        <f t="shared" si="1"/>
        <v>0</v>
      </c>
      <c r="H21" s="110">
        <v>1.8199137814291549E-3</v>
      </c>
      <c r="I21" s="110">
        <f t="shared" si="2"/>
        <v>1.8199137814291549E-3</v>
      </c>
      <c r="J21" s="107">
        <f>分析係数表!G24</f>
        <v>0.20822960902035437</v>
      </c>
      <c r="K21" s="111">
        <f t="shared" si="3"/>
        <v>3.7895993515774757E-4</v>
      </c>
      <c r="L21" s="79"/>
      <c r="M21" s="80"/>
      <c r="N21" s="81">
        <f>分析係数表!H24</f>
        <v>2.9960129980871608E-4</v>
      </c>
      <c r="O21" s="82">
        <f t="shared" si="4"/>
        <v>1.3994639210548226E-3</v>
      </c>
      <c r="P21" s="76">
        <f>分析係数表!C24</f>
        <v>0.31901223099551013</v>
      </c>
      <c r="Q21" s="82">
        <f t="shared" si="5"/>
        <v>4.4644610765342342E-4</v>
      </c>
      <c r="R21" s="83">
        <v>1.8948945286514259E-3</v>
      </c>
      <c r="S21" s="84">
        <f t="shared" si="6"/>
        <v>3.714808310080581E-3</v>
      </c>
      <c r="T21" s="85">
        <f>分析係数表!F24</f>
        <v>0.39288329184360815</v>
      </c>
      <c r="U21" s="86">
        <f t="shared" si="7"/>
        <v>1.4594861174324497E-3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107">
        <f>投入係数表!K22</f>
        <v>0</v>
      </c>
      <c r="E22" s="110">
        <f t="shared" si="0"/>
        <v>0</v>
      </c>
      <c r="F22" s="76">
        <f>分析係数表!C25</f>
        <v>9.6759875721260657E-3</v>
      </c>
      <c r="G22" s="110">
        <f t="shared" si="1"/>
        <v>0</v>
      </c>
      <c r="H22" s="110">
        <v>1.2968343779832801E-4</v>
      </c>
      <c r="I22" s="110">
        <f t="shared" si="2"/>
        <v>1.2968343779832801E-4</v>
      </c>
      <c r="J22" s="107">
        <f>分析係数表!G25</f>
        <v>0.19730305180979418</v>
      </c>
      <c r="K22" s="111">
        <f t="shared" si="3"/>
        <v>2.5586938046795732E-5</v>
      </c>
      <c r="L22" s="79"/>
      <c r="M22" s="80"/>
      <c r="N22" s="81">
        <f>分析係数表!H25</f>
        <v>4.8079253682831098E-4</v>
      </c>
      <c r="O22" s="82">
        <f t="shared" si="4"/>
        <v>2.2458240642922222E-3</v>
      </c>
      <c r="P22" s="76">
        <f>分析係数表!C25</f>
        <v>9.6759875721260657E-3</v>
      </c>
      <c r="Q22" s="82">
        <f t="shared" si="5"/>
        <v>2.1730565735273193E-5</v>
      </c>
      <c r="R22" s="83">
        <v>1.6015029604426602E-4</v>
      </c>
      <c r="S22" s="84">
        <f t="shared" si="6"/>
        <v>2.8983373384259403E-4</v>
      </c>
      <c r="T22" s="85">
        <f>分析係数表!F25</f>
        <v>0.35095812633073104</v>
      </c>
      <c r="U22" s="86">
        <f t="shared" si="7"/>
        <v>1.017195041768366E-4</v>
      </c>
      <c r="V22" s="87">
        <f>分析係数表!D25</f>
        <v>5.2164655784244146E-2</v>
      </c>
      <c r="W22" s="167">
        <f t="shared" si="8"/>
        <v>0</v>
      </c>
      <c r="X22" s="76">
        <f>分析係数表!E25</f>
        <v>4.9325762952448546E-2</v>
      </c>
      <c r="Y22" s="166">
        <f t="shared" si="9"/>
        <v>0</v>
      </c>
    </row>
    <row r="23" spans="1:25" x14ac:dyDescent="0.2">
      <c r="A23" s="6" t="s">
        <v>11</v>
      </c>
      <c r="B23" s="5" t="s">
        <v>35</v>
      </c>
      <c r="C23" s="90"/>
      <c r="D23" s="107">
        <f>投入係数表!K23</f>
        <v>0</v>
      </c>
      <c r="E23" s="110">
        <f t="shared" si="0"/>
        <v>0</v>
      </c>
      <c r="F23" s="76">
        <f>分析係数表!C26</f>
        <v>0.20974434975917011</v>
      </c>
      <c r="G23" s="110">
        <f t="shared" si="1"/>
        <v>0</v>
      </c>
      <c r="H23" s="110">
        <v>1.9037401851932521E-3</v>
      </c>
      <c r="I23" s="110">
        <f t="shared" si="2"/>
        <v>1.9037401851932521E-3</v>
      </c>
      <c r="J23" s="107">
        <f>分析係数表!G26</f>
        <v>0.19643642762868455</v>
      </c>
      <c r="K23" s="111">
        <f t="shared" si="3"/>
        <v>3.7396392111253276E-4</v>
      </c>
      <c r="L23" s="79"/>
      <c r="M23" s="80"/>
      <c r="N23" s="81">
        <f>分析係数表!H26</f>
        <v>9.4871095944733495E-3</v>
      </c>
      <c r="O23" s="82">
        <f t="shared" si="4"/>
        <v>4.4315120131438922E-2</v>
      </c>
      <c r="P23" s="76">
        <f>分析係数表!C26</f>
        <v>0.20974434975917011</v>
      </c>
      <c r="Q23" s="82">
        <f t="shared" si="5"/>
        <v>9.2948460564681659E-3</v>
      </c>
      <c r="R23" s="83">
        <v>1.0184307458207004E-2</v>
      </c>
      <c r="S23" s="84">
        <f t="shared" si="6"/>
        <v>1.2088047643400256E-2</v>
      </c>
      <c r="T23" s="85">
        <f>分析係数表!F26</f>
        <v>0.33536547042926279</v>
      </c>
      <c r="U23" s="86">
        <f t="shared" si="7"/>
        <v>4.0539137845002687E-3</v>
      </c>
      <c r="V23" s="87">
        <f>分析係数表!D26</f>
        <v>1.7817861856577209E-2</v>
      </c>
      <c r="W23" s="167">
        <f t="shared" si="8"/>
        <v>0</v>
      </c>
      <c r="X23" s="76">
        <f>分析係数表!E26</f>
        <v>1.8226384262459934E-2</v>
      </c>
      <c r="Y23" s="166">
        <f t="shared" si="9"/>
        <v>0</v>
      </c>
    </row>
    <row r="24" spans="1:25" x14ac:dyDescent="0.2">
      <c r="A24" s="6" t="s">
        <v>12</v>
      </c>
      <c r="B24" s="5" t="s">
        <v>366</v>
      </c>
      <c r="C24" s="90"/>
      <c r="D24" s="107">
        <f>投入係数表!K24</f>
        <v>0</v>
      </c>
      <c r="E24" s="110">
        <f t="shared" si="0"/>
        <v>0</v>
      </c>
      <c r="F24" s="76">
        <f>分析係数表!C27</f>
        <v>0.55184986183604545</v>
      </c>
      <c r="G24" s="110">
        <f t="shared" si="1"/>
        <v>0</v>
      </c>
      <c r="H24" s="110">
        <v>9.2064635300200242E-4</v>
      </c>
      <c r="I24" s="110">
        <f t="shared" si="2"/>
        <v>9.2064635300200242E-4</v>
      </c>
      <c r="J24" s="107">
        <f>分析係数表!G27</f>
        <v>0.17101045662340392</v>
      </c>
      <c r="K24" s="111">
        <f t="shared" si="3"/>
        <v>1.5744015321554394E-4</v>
      </c>
      <c r="L24" s="79"/>
      <c r="M24" s="80"/>
      <c r="N24" s="81">
        <f>分析係数表!H27</f>
        <v>1.0662468539876775E-2</v>
      </c>
      <c r="O24" s="82">
        <f t="shared" si="4"/>
        <v>4.9805324744807845E-2</v>
      </c>
      <c r="P24" s="76">
        <f>分析係数表!C27</f>
        <v>0.55184986183604545</v>
      </c>
      <c r="Q24" s="82">
        <f t="shared" si="5"/>
        <v>2.7485061579121586E-2</v>
      </c>
      <c r="R24" s="83">
        <v>2.8251555056258502E-2</v>
      </c>
      <c r="S24" s="84">
        <f t="shared" si="6"/>
        <v>2.9172201409260506E-2</v>
      </c>
      <c r="T24" s="85">
        <f>分析係数表!F27</f>
        <v>0.32260522305711731</v>
      </c>
      <c r="U24" s="86">
        <f t="shared" si="7"/>
        <v>9.4111045427016371E-3</v>
      </c>
      <c r="V24" s="87">
        <f>分析係数表!D27</f>
        <v>2.1648888655351795E-2</v>
      </c>
      <c r="W24" s="167">
        <f t="shared" si="8"/>
        <v>0</v>
      </c>
      <c r="X24" s="76">
        <f>分析係数表!E27</f>
        <v>2.6115285586674374E-2</v>
      </c>
      <c r="Y24" s="166">
        <f t="shared" si="9"/>
        <v>0</v>
      </c>
    </row>
    <row r="25" spans="1:25" x14ac:dyDescent="0.2">
      <c r="A25" s="6" t="s">
        <v>13</v>
      </c>
      <c r="B25" s="5" t="s">
        <v>192</v>
      </c>
      <c r="C25" s="90"/>
      <c r="D25" s="107">
        <f>投入係数表!K25</f>
        <v>0</v>
      </c>
      <c r="E25" s="110">
        <f t="shared" si="0"/>
        <v>0</v>
      </c>
      <c r="F25" s="76">
        <f>分析係数表!C28</f>
        <v>0.10247957574888922</v>
      </c>
      <c r="G25" s="110">
        <f t="shared" si="1"/>
        <v>0</v>
      </c>
      <c r="H25" s="110">
        <v>5.5032366805640382E-3</v>
      </c>
      <c r="I25" s="110">
        <f t="shared" si="2"/>
        <v>5.5032366805640382E-3</v>
      </c>
      <c r="J25" s="107">
        <f>分析係数表!G28</f>
        <v>0.12481362671124566</v>
      </c>
      <c r="K25" s="111">
        <f t="shared" si="3"/>
        <v>6.8687892875155454E-4</v>
      </c>
      <c r="L25" s="79"/>
      <c r="M25" s="80"/>
      <c r="N25" s="81">
        <f>分析係数表!H28</f>
        <v>1.8186673066637845E-2</v>
      </c>
      <c r="O25" s="82">
        <f t="shared" si="4"/>
        <v>8.4951543324508258E-2</v>
      </c>
      <c r="P25" s="76">
        <f>分析係数表!C28</f>
        <v>0.10247957574888922</v>
      </c>
      <c r="Q25" s="82">
        <f t="shared" si="5"/>
        <v>8.705798119108989E-3</v>
      </c>
      <c r="R25" s="83">
        <v>1.0165748610559192E-2</v>
      </c>
      <c r="S25" s="84">
        <f t="shared" si="6"/>
        <v>1.566898529112323E-2</v>
      </c>
      <c r="T25" s="85">
        <f>分析係数表!F28</f>
        <v>0.21379840057832197</v>
      </c>
      <c r="U25" s="86">
        <f t="shared" si="7"/>
        <v>3.350003993927399E-3</v>
      </c>
      <c r="V25" s="87">
        <f>分析係数表!D28</f>
        <v>1.5632765553698098E-2</v>
      </c>
      <c r="W25" s="167">
        <f t="shared" si="8"/>
        <v>0</v>
      </c>
      <c r="X25" s="76">
        <f>分析係数表!E28</f>
        <v>1.5564993448696517E-2</v>
      </c>
      <c r="Y25" s="166">
        <f t="shared" si="9"/>
        <v>0</v>
      </c>
    </row>
    <row r="26" spans="1:25" x14ac:dyDescent="0.2">
      <c r="A26" s="6" t="s">
        <v>14</v>
      </c>
      <c r="B26" s="5" t="s">
        <v>50</v>
      </c>
      <c r="C26" s="90"/>
      <c r="D26" s="107">
        <f>投入係数表!K26</f>
        <v>1.7079419299743809E-3</v>
      </c>
      <c r="E26" s="110">
        <f t="shared" si="0"/>
        <v>0.17079419299743809</v>
      </c>
      <c r="F26" s="76">
        <f>分析係数表!C29</f>
        <v>7.3115977067071958E-2</v>
      </c>
      <c r="G26" s="110">
        <f t="shared" si="1"/>
        <v>1.2487784298389745E-2</v>
      </c>
      <c r="H26" s="110">
        <v>1.5920507285164257E-2</v>
      </c>
      <c r="I26" s="110">
        <f t="shared" si="2"/>
        <v>1.5920507285164257E-2</v>
      </c>
      <c r="J26" s="107">
        <f>分析係数表!G29</f>
        <v>0.26098100897122217</v>
      </c>
      <c r="K26" s="111">
        <f t="shared" si="3"/>
        <v>4.1549500546158606E-3</v>
      </c>
      <c r="L26" s="79"/>
      <c r="M26" s="80"/>
      <c r="N26" s="81">
        <f>分析係数表!H29</f>
        <v>9.6190295301981418E-3</v>
      </c>
      <c r="O26" s="82">
        <f t="shared" si="4"/>
        <v>4.4931329709410009E-2</v>
      </c>
      <c r="P26" s="76">
        <f>分析係数表!C29</f>
        <v>7.3115977067071958E-2</v>
      </c>
      <c r="Q26" s="82">
        <f t="shared" si="5"/>
        <v>3.2851980726262713E-3</v>
      </c>
      <c r="R26" s="83">
        <v>4.5669269399049887E-3</v>
      </c>
      <c r="S26" s="84">
        <f t="shared" si="6"/>
        <v>2.0487434225069247E-2</v>
      </c>
      <c r="T26" s="85">
        <f>分析係数表!F29</f>
        <v>0.46988232552720494</v>
      </c>
      <c r="U26" s="86">
        <f t="shared" si="7"/>
        <v>9.6266832377611879E-3</v>
      </c>
      <c r="V26" s="87">
        <f>分析係数表!D29</f>
        <v>9.2857975066992893E-2</v>
      </c>
      <c r="W26" s="167">
        <f t="shared" si="8"/>
        <v>0</v>
      </c>
      <c r="X26" s="76">
        <f>分析係数表!E29</f>
        <v>6.7808458580915762E-2</v>
      </c>
      <c r="Y26" s="166">
        <f t="shared" si="9"/>
        <v>0</v>
      </c>
    </row>
    <row r="27" spans="1:25" x14ac:dyDescent="0.2">
      <c r="A27" s="6" t="s">
        <v>15</v>
      </c>
      <c r="B27" s="5" t="s">
        <v>36</v>
      </c>
      <c r="C27" s="90"/>
      <c r="D27" s="107">
        <f>投入係数表!K27</f>
        <v>8.5397096498719043E-4</v>
      </c>
      <c r="E27" s="110">
        <f t="shared" si="0"/>
        <v>8.5397096498719044E-2</v>
      </c>
      <c r="F27" s="76">
        <f>分析係数表!C30</f>
        <v>1</v>
      </c>
      <c r="G27" s="110">
        <f t="shared" si="1"/>
        <v>8.5397096498719044E-2</v>
      </c>
      <c r="H27" s="110">
        <v>0.14075880360576221</v>
      </c>
      <c r="I27" s="110">
        <f t="shared" si="2"/>
        <v>0.14075880360576221</v>
      </c>
      <c r="J27" s="107">
        <f>分析係数表!G30</f>
        <v>0.34448146018035225</v>
      </c>
      <c r="K27" s="111">
        <f t="shared" si="3"/>
        <v>4.8488798199352395E-2</v>
      </c>
      <c r="L27" s="79"/>
      <c r="M27" s="80"/>
      <c r="N27" s="81">
        <f>分析係数表!H30</f>
        <v>0</v>
      </c>
      <c r="O27" s="82">
        <f t="shared" si="4"/>
        <v>0</v>
      </c>
      <c r="P27" s="76">
        <f>分析係数表!C30</f>
        <v>1</v>
      </c>
      <c r="Q27" s="82">
        <f t="shared" si="5"/>
        <v>0</v>
      </c>
      <c r="R27" s="83">
        <v>1.7344866051044724E-2</v>
      </c>
      <c r="S27" s="84">
        <f t="shared" si="6"/>
        <v>0.15810366965680694</v>
      </c>
      <c r="T27" s="85">
        <f>分析係数表!F30</f>
        <v>0.44085379748895859</v>
      </c>
      <c r="U27" s="86">
        <f t="shared" si="7"/>
        <v>6.9700603165143177E-2</v>
      </c>
      <c r="V27" s="87">
        <f>分析係数表!D30</f>
        <v>8.9752910919883244E-2</v>
      </c>
      <c r="W27" s="167">
        <f t="shared" si="8"/>
        <v>0</v>
      </c>
      <c r="X27" s="76">
        <f>分析係数表!E30</f>
        <v>6.6422145779301819E-2</v>
      </c>
      <c r="Y27" s="166">
        <f t="shared" si="9"/>
        <v>0</v>
      </c>
    </row>
    <row r="28" spans="1:25" x14ac:dyDescent="0.2">
      <c r="A28" s="6" t="s">
        <v>16</v>
      </c>
      <c r="B28" s="5" t="s">
        <v>193</v>
      </c>
      <c r="C28" s="90"/>
      <c r="D28" s="107">
        <f>投入係数表!K28</f>
        <v>7.6857386848847142E-3</v>
      </c>
      <c r="E28" s="110">
        <f t="shared" si="0"/>
        <v>0.76857386848847142</v>
      </c>
      <c r="F28" s="76">
        <f>分析係数表!C31</f>
        <v>1.6119481544838443E-2</v>
      </c>
      <c r="G28" s="110">
        <f t="shared" si="1"/>
        <v>1.2389012288945005E-2</v>
      </c>
      <c r="H28" s="110">
        <v>1.9832625082124068E-2</v>
      </c>
      <c r="I28" s="110">
        <f t="shared" si="2"/>
        <v>1.9832625082124068E-2</v>
      </c>
      <c r="J28" s="107">
        <f>分析係数表!G31</f>
        <v>7.1065989847715741E-2</v>
      </c>
      <c r="K28" s="111">
        <f t="shared" si="3"/>
        <v>1.4094251327397816E-3</v>
      </c>
      <c r="L28" s="79"/>
      <c r="M28" s="80"/>
      <c r="N28" s="81">
        <f>分析係数表!H31</f>
        <v>2.0936329558250998E-2</v>
      </c>
      <c r="O28" s="82">
        <f t="shared" si="4"/>
        <v>9.7795429708724943E-2</v>
      </c>
      <c r="P28" s="76">
        <f>分析係数表!C31</f>
        <v>1.6119481544838443E-2</v>
      </c>
      <c r="Q28" s="82">
        <f t="shared" si="5"/>
        <v>1.576411624359337E-3</v>
      </c>
      <c r="R28" s="83">
        <v>2.2399291536517999E-3</v>
      </c>
      <c r="S28" s="84">
        <f t="shared" si="6"/>
        <v>2.2072554235775869E-2</v>
      </c>
      <c r="T28" s="85">
        <f>分析係数表!F31</f>
        <v>0.34619289340101522</v>
      </c>
      <c r="U28" s="86">
        <f t="shared" si="7"/>
        <v>7.641361415634082E-3</v>
      </c>
      <c r="V28" s="87">
        <f>分析係数表!D31</f>
        <v>2.6395939086294416E-2</v>
      </c>
      <c r="W28" s="167">
        <f t="shared" si="8"/>
        <v>0</v>
      </c>
      <c r="X28" s="76">
        <f>分析係数表!E31</f>
        <v>2.3350253807106598E-2</v>
      </c>
      <c r="Y28" s="166">
        <f t="shared" si="9"/>
        <v>0</v>
      </c>
    </row>
    <row r="29" spans="1:25" x14ac:dyDescent="0.2">
      <c r="A29" s="6" t="s">
        <v>17</v>
      </c>
      <c r="B29" s="5" t="s">
        <v>273</v>
      </c>
      <c r="C29" s="90"/>
      <c r="D29" s="107">
        <f>投入係数表!K29</f>
        <v>8.5397096498719043E-4</v>
      </c>
      <c r="E29" s="110">
        <f t="shared" si="0"/>
        <v>8.5397096498719044E-2</v>
      </c>
      <c r="F29" s="76">
        <f>分析係数表!C32</f>
        <v>1</v>
      </c>
      <c r="G29" s="110">
        <f t="shared" si="1"/>
        <v>8.5397096498719044E-2</v>
      </c>
      <c r="H29" s="110">
        <v>0.14003933449436612</v>
      </c>
      <c r="I29" s="110">
        <f t="shared" si="2"/>
        <v>0.14003933449436612</v>
      </c>
      <c r="J29" s="107">
        <f>分析係数表!G32</f>
        <v>0.14031413612565444</v>
      </c>
      <c r="K29" s="111">
        <f t="shared" si="3"/>
        <v>1.9649498243188544E-2</v>
      </c>
      <c r="L29" s="79"/>
      <c r="M29" s="80"/>
      <c r="N29" s="81">
        <f>分析係数表!H32</f>
        <v>7.8667195406007442E-3</v>
      </c>
      <c r="O29" s="82">
        <f t="shared" si="4"/>
        <v>3.6746136218890418E-2</v>
      </c>
      <c r="P29" s="76">
        <f>分析係数表!C32</f>
        <v>1</v>
      </c>
      <c r="Q29" s="82">
        <f t="shared" si="5"/>
        <v>3.6746136218890418E-2</v>
      </c>
      <c r="R29" s="83">
        <v>4.8912461528873262E-2</v>
      </c>
      <c r="S29" s="84">
        <f t="shared" si="6"/>
        <v>0.18895179602323939</v>
      </c>
      <c r="T29" s="85">
        <f>分析係数表!F32</f>
        <v>0.48305318269495728</v>
      </c>
      <c r="U29" s="86">
        <f t="shared" si="7"/>
        <v>9.1273766444954163E-2</v>
      </c>
      <c r="V29" s="87">
        <f>分析係数表!D32</f>
        <v>1.4549462661890328E-2</v>
      </c>
      <c r="W29" s="167">
        <f t="shared" si="8"/>
        <v>0</v>
      </c>
      <c r="X29" s="76">
        <f>分析係数表!E32</f>
        <v>2.1824193992835493E-2</v>
      </c>
      <c r="Y29" s="166">
        <f t="shared" si="9"/>
        <v>0</v>
      </c>
    </row>
    <row r="30" spans="1:25" x14ac:dyDescent="0.2">
      <c r="A30" s="6" t="s">
        <v>18</v>
      </c>
      <c r="B30" s="5" t="s">
        <v>274</v>
      </c>
      <c r="C30" s="90"/>
      <c r="D30" s="107">
        <f>投入係数表!K30</f>
        <v>0</v>
      </c>
      <c r="E30" s="110">
        <f t="shared" si="0"/>
        <v>0</v>
      </c>
      <c r="F30" s="76">
        <f>分析係数表!C33</f>
        <v>0.76063364256957811</v>
      </c>
      <c r="G30" s="110">
        <f t="shared" si="1"/>
        <v>0</v>
      </c>
      <c r="H30" s="110">
        <v>3.8430591870006518E-2</v>
      </c>
      <c r="I30" s="110">
        <f t="shared" si="2"/>
        <v>3.8430591870006518E-2</v>
      </c>
      <c r="J30" s="107">
        <f>分析係数表!G33</f>
        <v>0.50769407441433168</v>
      </c>
      <c r="K30" s="111">
        <f t="shared" si="3"/>
        <v>1.9510983768637899E-2</v>
      </c>
      <c r="L30" s="79"/>
      <c r="M30" s="80"/>
      <c r="N30" s="81">
        <f>分析係数表!H33</f>
        <v>8.9800920101816757E-4</v>
      </c>
      <c r="O30" s="82">
        <f t="shared" si="4"/>
        <v>4.194679657273076E-3</v>
      </c>
      <c r="P30" s="76">
        <f>分析係数表!C33</f>
        <v>0.76063364256957811</v>
      </c>
      <c r="Q30" s="82">
        <f t="shared" si="5"/>
        <v>3.1906144671241293E-3</v>
      </c>
      <c r="R30" s="83">
        <v>1.0450207072072048E-2</v>
      </c>
      <c r="S30" s="84">
        <f t="shared" si="6"/>
        <v>4.8880798942078564E-2</v>
      </c>
      <c r="T30" s="85">
        <f>分析係数表!F33</f>
        <v>0.64710610932475887</v>
      </c>
      <c r="U30" s="86">
        <f t="shared" si="7"/>
        <v>3.1631063624094249E-2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107">
        <f>投入係数表!K31</f>
        <v>1.1101622544833475E-2</v>
      </c>
      <c r="E31" s="110">
        <f t="shared" si="0"/>
        <v>1.1101622544833476</v>
      </c>
      <c r="F31" s="76">
        <f>分析係数表!C34</f>
        <v>0.60932856586849216</v>
      </c>
      <c r="G31" s="110">
        <f t="shared" si="1"/>
        <v>0.67645357440567022</v>
      </c>
      <c r="H31" s="110">
        <v>0.84682981363351506</v>
      </c>
      <c r="I31" s="110">
        <f t="shared" si="2"/>
        <v>0.84682981363351506</v>
      </c>
      <c r="J31" s="107">
        <f>分析係数表!G34</f>
        <v>0.42480111354608457</v>
      </c>
      <c r="K31" s="111">
        <f t="shared" si="3"/>
        <v>0.35973424781554048</v>
      </c>
      <c r="L31" s="79"/>
      <c r="M31" s="80"/>
      <c r="N31" s="81">
        <f>分析係数表!H34</f>
        <v>0.14716781407871807</v>
      </c>
      <c r="O31" s="82">
        <f t="shared" si="4"/>
        <v>0.68743375370922932</v>
      </c>
      <c r="P31" s="76">
        <f>分析係数表!C34</f>
        <v>0.60932856586849216</v>
      </c>
      <c r="Q31" s="82">
        <f t="shared" si="5"/>
        <v>0.41887302327723897</v>
      </c>
      <c r="R31" s="83">
        <v>0.45775393551073523</v>
      </c>
      <c r="S31" s="84">
        <f t="shared" si="6"/>
        <v>1.3045837491442502</v>
      </c>
      <c r="T31" s="85">
        <f>分析係数表!F34</f>
        <v>0.70056004390220861</v>
      </c>
      <c r="U31" s="86">
        <f t="shared" si="7"/>
        <v>0.91393924857460385</v>
      </c>
      <c r="V31" s="87">
        <f>分析係数表!D34</f>
        <v>0.12153061706589328</v>
      </c>
      <c r="W31" s="167">
        <f t="shared" si="8"/>
        <v>0</v>
      </c>
      <c r="X31" s="76">
        <f>分析係数表!E34</f>
        <v>9.2329106655473059E-2</v>
      </c>
      <c r="Y31" s="166">
        <f t="shared" si="9"/>
        <v>0</v>
      </c>
    </row>
    <row r="32" spans="1:25" x14ac:dyDescent="0.2">
      <c r="A32" s="6" t="s">
        <v>20</v>
      </c>
      <c r="B32" s="5" t="s">
        <v>37</v>
      </c>
      <c r="C32" s="90"/>
      <c r="D32" s="107">
        <f>投入係数表!K32</f>
        <v>3.4158838599487617E-3</v>
      </c>
      <c r="E32" s="110">
        <f t="shared" si="0"/>
        <v>0.34158838599487618</v>
      </c>
      <c r="F32" s="76">
        <f>分析係数表!C35</f>
        <v>0.431182157394844</v>
      </c>
      <c r="G32" s="110">
        <f t="shared" si="1"/>
        <v>0.14728681721429343</v>
      </c>
      <c r="H32" s="110">
        <v>0.36829966948425952</v>
      </c>
      <c r="I32" s="110">
        <f t="shared" si="2"/>
        <v>0.36829966948425952</v>
      </c>
      <c r="J32" s="107">
        <f>分析係数表!G35</f>
        <v>0.31375152118597188</v>
      </c>
      <c r="K32" s="111">
        <f t="shared" si="3"/>
        <v>0.1155545815529771</v>
      </c>
      <c r="L32" s="79"/>
      <c r="M32" s="80"/>
      <c r="N32" s="81">
        <f>分析係数表!H35</f>
        <v>5.4452734914836147E-2</v>
      </c>
      <c r="O32" s="82">
        <f t="shared" si="4"/>
        <v>0.25435349567818688</v>
      </c>
      <c r="P32" s="76">
        <f>分析係数表!C35</f>
        <v>0.431182157394844</v>
      </c>
      <c r="Q32" s="82">
        <f t="shared" si="5"/>
        <v>0.10967268900744075</v>
      </c>
      <c r="R32" s="83">
        <v>0.15990128824881275</v>
      </c>
      <c r="S32" s="84">
        <f t="shared" si="6"/>
        <v>0.5282009577330723</v>
      </c>
      <c r="T32" s="85">
        <f>分析係数表!F35</f>
        <v>0.64533318582439059</v>
      </c>
      <c r="U32" s="86">
        <f t="shared" si="7"/>
        <v>0.34086560680937783</v>
      </c>
      <c r="V32" s="87">
        <f>分析係数表!D35</f>
        <v>5.7675996607294319E-2</v>
      </c>
      <c r="W32" s="167">
        <f t="shared" si="8"/>
        <v>0</v>
      </c>
      <c r="X32" s="76">
        <f>分析係数表!E35</f>
        <v>5.1978463694361474E-2</v>
      </c>
      <c r="Y32" s="166">
        <f t="shared" si="9"/>
        <v>0</v>
      </c>
    </row>
    <row r="33" spans="1:25" x14ac:dyDescent="0.2">
      <c r="A33" s="6" t="s">
        <v>21</v>
      </c>
      <c r="B33" s="5" t="s">
        <v>38</v>
      </c>
      <c r="C33" s="90"/>
      <c r="D33" s="107">
        <f>投入係数表!K33</f>
        <v>8.5397096498719043E-4</v>
      </c>
      <c r="E33" s="110">
        <f t="shared" si="0"/>
        <v>8.5397096498719044E-2</v>
      </c>
      <c r="F33" s="76">
        <f>分析係数表!C36</f>
        <v>0.9563715649468405</v>
      </c>
      <c r="G33" s="110">
        <f t="shared" si="1"/>
        <v>8.167135482039628E-2</v>
      </c>
      <c r="H33" s="110">
        <v>0.20707870313278076</v>
      </c>
      <c r="I33" s="110">
        <f t="shared" si="2"/>
        <v>0.20707870313278076</v>
      </c>
      <c r="J33" s="107">
        <f>分析係数表!G36</f>
        <v>5.2691079299754126E-2</v>
      </c>
      <c r="K33" s="111">
        <f t="shared" si="3"/>
        <v>1.0911200368059594E-2</v>
      </c>
      <c r="L33" s="79"/>
      <c r="M33" s="80"/>
      <c r="N33" s="81">
        <f>分析係数表!H36</f>
        <v>0.23827203956962312</v>
      </c>
      <c r="O33" s="82">
        <f t="shared" si="4"/>
        <v>1.1129895730984198</v>
      </c>
      <c r="P33" s="76">
        <f>分析係数表!C36</f>
        <v>0.9563715649468405</v>
      </c>
      <c r="Q33" s="82">
        <f t="shared" si="5"/>
        <v>1.0644315797936517</v>
      </c>
      <c r="R33" s="83">
        <v>1.1177256827803275</v>
      </c>
      <c r="S33" s="84">
        <f t="shared" si="6"/>
        <v>1.3248043859131082</v>
      </c>
      <c r="T33" s="85">
        <f>分析係数表!F36</f>
        <v>0.845410170661959</v>
      </c>
      <c r="U33" s="86">
        <f t="shared" si="7"/>
        <v>1.1200031019885126</v>
      </c>
      <c r="V33" s="87">
        <f>分析係数表!D36</f>
        <v>1.6506511551495136E-2</v>
      </c>
      <c r="W33" s="167">
        <f t="shared" si="8"/>
        <v>0</v>
      </c>
      <c r="X33" s="76">
        <f>分析係数表!E36</f>
        <v>8.5372746992044678E-3</v>
      </c>
      <c r="Y33" s="166">
        <f t="shared" si="9"/>
        <v>0</v>
      </c>
    </row>
    <row r="34" spans="1:25" x14ac:dyDescent="0.2">
      <c r="A34" s="6" t="s">
        <v>22</v>
      </c>
      <c r="B34" s="5" t="s">
        <v>378</v>
      </c>
      <c r="C34" s="90"/>
      <c r="D34" s="107">
        <f>投入係数表!K34</f>
        <v>1.9641332194705381E-2</v>
      </c>
      <c r="E34" s="110">
        <f t="shared" si="0"/>
        <v>1.9641332194705381</v>
      </c>
      <c r="F34" s="76">
        <f>分析係数表!C37</f>
        <v>0.69581462679851724</v>
      </c>
      <c r="G34" s="110">
        <f t="shared" si="1"/>
        <v>1.3666726230884627</v>
      </c>
      <c r="H34" s="110">
        <v>1.5920334101454838</v>
      </c>
      <c r="I34" s="110">
        <f t="shared" si="2"/>
        <v>1.5920334101454838</v>
      </c>
      <c r="J34" s="107">
        <f>分析係数表!G37</f>
        <v>0.3862869649112583</v>
      </c>
      <c r="K34" s="111">
        <f t="shared" si="3"/>
        <v>0.61498175404241939</v>
      </c>
      <c r="L34" s="79"/>
      <c r="M34" s="80"/>
      <c r="N34" s="81">
        <f>分析係数表!H37</f>
        <v>4.5947077854218935E-2</v>
      </c>
      <c r="O34" s="82">
        <f t="shared" si="4"/>
        <v>0.2146228263226172</v>
      </c>
      <c r="P34" s="76">
        <f>分析係数表!C37</f>
        <v>0.69581462679851724</v>
      </c>
      <c r="Q34" s="82">
        <f t="shared" si="5"/>
        <v>0.14933770180011488</v>
      </c>
      <c r="R34" s="83">
        <v>0.18028974168171127</v>
      </c>
      <c r="S34" s="84">
        <f t="shared" si="6"/>
        <v>1.7723231518271951</v>
      </c>
      <c r="T34" s="85">
        <f>分析係数表!F37</f>
        <v>0.69012607082499655</v>
      </c>
      <c r="U34" s="86">
        <f t="shared" si="7"/>
        <v>1.223126413002676</v>
      </c>
      <c r="V34" s="87">
        <f>分析係数表!D37</f>
        <v>6.9795450572077936E-2</v>
      </c>
      <c r="W34" s="167">
        <f t="shared" si="8"/>
        <v>0</v>
      </c>
      <c r="X34" s="76">
        <f>分析係数表!E37</f>
        <v>6.5949222012859618E-2</v>
      </c>
      <c r="Y34" s="166">
        <f t="shared" si="9"/>
        <v>0</v>
      </c>
    </row>
    <row r="35" spans="1:25" x14ac:dyDescent="0.2">
      <c r="A35" s="6" t="s">
        <v>23</v>
      </c>
      <c r="B35" s="5" t="s">
        <v>194</v>
      </c>
      <c r="C35" s="90"/>
      <c r="D35" s="107">
        <f>投入係数表!K35</f>
        <v>0</v>
      </c>
      <c r="E35" s="110">
        <f t="shared" si="0"/>
        <v>0</v>
      </c>
      <c r="F35" s="76">
        <f>分析係数表!C38</f>
        <v>0.41697687137236916</v>
      </c>
      <c r="G35" s="110">
        <f t="shared" si="1"/>
        <v>0</v>
      </c>
      <c r="H35" s="110">
        <v>7.5399210314434487E-2</v>
      </c>
      <c r="I35" s="110">
        <f t="shared" si="2"/>
        <v>7.5399210314434487E-2</v>
      </c>
      <c r="J35" s="107">
        <f>分析係数表!G38</f>
        <v>8.9658129653451837E-2</v>
      </c>
      <c r="K35" s="111">
        <f t="shared" si="3"/>
        <v>6.7601521741394504E-3</v>
      </c>
      <c r="L35" s="79"/>
      <c r="M35" s="80"/>
      <c r="N35" s="81">
        <f>分析係数表!H38</f>
        <v>4.1195576072902453E-2</v>
      </c>
      <c r="O35" s="82">
        <f t="shared" si="4"/>
        <v>0.19242814519798382</v>
      </c>
      <c r="P35" s="76">
        <f>分析係数表!C38</f>
        <v>0.41697687137236916</v>
      </c>
      <c r="Q35" s="82">
        <f t="shared" si="5"/>
        <v>8.0238085948643276E-2</v>
      </c>
      <c r="R35" s="83">
        <v>0.11333047936992667</v>
      </c>
      <c r="S35" s="84">
        <f t="shared" si="6"/>
        <v>0.18872968968436116</v>
      </c>
      <c r="T35" s="85">
        <f>分析係数表!F38</f>
        <v>0.51116828441118001</v>
      </c>
      <c r="U35" s="86">
        <f t="shared" si="7"/>
        <v>9.6472631693409264E-2</v>
      </c>
      <c r="V35" s="87">
        <f>分析係数表!D38</f>
        <v>3.6720851362413751E-2</v>
      </c>
      <c r="W35" s="167">
        <f t="shared" si="8"/>
        <v>0</v>
      </c>
      <c r="X35" s="76">
        <f>分析係数表!E38</f>
        <v>4.0833430787822089E-2</v>
      </c>
      <c r="Y35" s="166">
        <f t="shared" si="9"/>
        <v>0</v>
      </c>
    </row>
    <row r="36" spans="1:25" x14ac:dyDescent="0.2">
      <c r="A36" s="6" t="s">
        <v>24</v>
      </c>
      <c r="B36" s="5" t="s">
        <v>39</v>
      </c>
      <c r="C36" s="90"/>
      <c r="D36" s="107">
        <f>投入係数表!K36</f>
        <v>0</v>
      </c>
      <c r="E36" s="110">
        <f t="shared" si="0"/>
        <v>0</v>
      </c>
      <c r="F36" s="76">
        <f>分析係数表!C39</f>
        <v>1</v>
      </c>
      <c r="G36" s="110">
        <f t="shared" si="1"/>
        <v>0</v>
      </c>
      <c r="H36" s="110">
        <v>3.5995944356149896E-3</v>
      </c>
      <c r="I36" s="110">
        <f t="shared" si="2"/>
        <v>3.5995944356149896E-3</v>
      </c>
      <c r="J36" s="107">
        <f>分析係数表!G39</f>
        <v>0.3542438962035025</v>
      </c>
      <c r="K36" s="111">
        <f t="shared" si="3"/>
        <v>1.2751343576247016E-3</v>
      </c>
      <c r="L36" s="79"/>
      <c r="M36" s="80"/>
      <c r="N36" s="81">
        <f>分析係数表!H39</f>
        <v>3.5817057247689217E-3</v>
      </c>
      <c r="O36" s="82">
        <f t="shared" si="4"/>
        <v>1.6730461252504207E-2</v>
      </c>
      <c r="P36" s="76">
        <f>分析係数表!C39</f>
        <v>1</v>
      </c>
      <c r="Q36" s="82">
        <f t="shared" si="5"/>
        <v>1.6730461252504207E-2</v>
      </c>
      <c r="R36" s="83">
        <v>1.8326324948105276E-2</v>
      </c>
      <c r="S36" s="84">
        <f t="shared" si="6"/>
        <v>2.1925919383720266E-2</v>
      </c>
      <c r="T36" s="85">
        <f>分析係数表!F39</f>
        <v>0.7050204525118241</v>
      </c>
      <c r="U36" s="86">
        <f t="shared" si="7"/>
        <v>1.5458221605648238E-2</v>
      </c>
      <c r="V36" s="87">
        <f>分析係数表!D39</f>
        <v>5.942413396395245E-2</v>
      </c>
      <c r="W36" s="167">
        <f t="shared" si="8"/>
        <v>0</v>
      </c>
      <c r="X36" s="76">
        <f>分析係数表!E39</f>
        <v>7.513102390387319E-2</v>
      </c>
      <c r="Y36" s="166">
        <f t="shared" si="9"/>
        <v>0</v>
      </c>
    </row>
    <row r="37" spans="1:25" x14ac:dyDescent="0.2">
      <c r="A37" s="6" t="s">
        <v>25</v>
      </c>
      <c r="B37" s="5" t="s">
        <v>40</v>
      </c>
      <c r="C37" s="90"/>
      <c r="D37" s="107">
        <f>投入係数表!K37</f>
        <v>0</v>
      </c>
      <c r="E37" s="110">
        <f t="shared" si="0"/>
        <v>0</v>
      </c>
      <c r="F37" s="76">
        <f>分析係数表!C40</f>
        <v>1</v>
      </c>
      <c r="G37" s="110">
        <f t="shared" si="1"/>
        <v>0</v>
      </c>
      <c r="H37" s="110">
        <v>3.8727837592145722E-3</v>
      </c>
      <c r="I37" s="110">
        <f t="shared" si="2"/>
        <v>3.8727837592145722E-3</v>
      </c>
      <c r="J37" s="107">
        <f>分析係数表!G40</f>
        <v>0.54480720679366534</v>
      </c>
      <c r="K37" s="111">
        <f t="shared" si="3"/>
        <v>2.109920502373562E-3</v>
      </c>
      <c r="L37" s="79"/>
      <c r="M37" s="80"/>
      <c r="N37" s="81">
        <f>分析係数表!H40</f>
        <v>3.1654426986686419E-2</v>
      </c>
      <c r="O37" s="82">
        <f t="shared" si="4"/>
        <v>0.14786060186593022</v>
      </c>
      <c r="P37" s="76">
        <f>分析係数表!C40</f>
        <v>1</v>
      </c>
      <c r="Q37" s="82">
        <f t="shared" si="5"/>
        <v>0.14786060186593022</v>
      </c>
      <c r="R37" s="83">
        <v>0.14904291895716704</v>
      </c>
      <c r="S37" s="84">
        <f t="shared" si="6"/>
        <v>0.15291570271638161</v>
      </c>
      <c r="T37" s="85">
        <f>分析係数表!F40</f>
        <v>0.74295960523295845</v>
      </c>
      <c r="U37" s="86">
        <f t="shared" si="7"/>
        <v>0.11361019012408331</v>
      </c>
      <c r="V37" s="87">
        <f>分析係数表!D40</f>
        <v>9.2672710580674778E-2</v>
      </c>
      <c r="W37" s="167">
        <f t="shared" si="8"/>
        <v>0</v>
      </c>
      <c r="X37" s="76">
        <f>分析係数表!E40</f>
        <v>5.6242827633692906E-2</v>
      </c>
      <c r="Y37" s="166">
        <f t="shared" si="9"/>
        <v>0</v>
      </c>
    </row>
    <row r="38" spans="1:25" x14ac:dyDescent="0.2">
      <c r="A38" s="6" t="s">
        <v>26</v>
      </c>
      <c r="B38" s="5" t="s">
        <v>277</v>
      </c>
      <c r="C38" s="90"/>
      <c r="D38" s="107">
        <f>投入係数表!K38</f>
        <v>0</v>
      </c>
      <c r="E38" s="110">
        <f t="shared" si="0"/>
        <v>0</v>
      </c>
      <c r="F38" s="76">
        <f>分析係数表!C41</f>
        <v>0.7716092186228849</v>
      </c>
      <c r="G38" s="110">
        <f t="shared" si="1"/>
        <v>0</v>
      </c>
      <c r="H38" s="110">
        <v>2.8104860239625E-3</v>
      </c>
      <c r="I38" s="110">
        <f t="shared" si="2"/>
        <v>2.8104860239625E-3</v>
      </c>
      <c r="J38" s="107">
        <f>分析係数表!G41</f>
        <v>0.4437271381292458</v>
      </c>
      <c r="K38" s="111">
        <f t="shared" si="3"/>
        <v>1.2470889201651231E-3</v>
      </c>
      <c r="L38" s="79"/>
      <c r="M38" s="80"/>
      <c r="N38" s="81">
        <f>分析係数表!H41</f>
        <v>4.8285080570498094E-2</v>
      </c>
      <c r="O38" s="82">
        <f t="shared" si="4"/>
        <v>0.22554384185509277</v>
      </c>
      <c r="P38" s="76">
        <f>分析係数表!C41</f>
        <v>0.7716092186228849</v>
      </c>
      <c r="Q38" s="82">
        <f t="shared" si="5"/>
        <v>0.17403170757901165</v>
      </c>
      <c r="R38" s="83">
        <v>0.17736225578218226</v>
      </c>
      <c r="S38" s="84">
        <f t="shared" si="6"/>
        <v>0.18017274180614476</v>
      </c>
      <c r="T38" s="85">
        <f>分析係数表!F41</f>
        <v>0.54924555826511057</v>
      </c>
      <c r="U38" s="86">
        <f t="shared" si="7"/>
        <v>9.8959078157471597E-2</v>
      </c>
      <c r="V38" s="87">
        <f>分析係数表!D41</f>
        <v>0.13055216861174013</v>
      </c>
      <c r="W38" s="167">
        <f t="shared" si="8"/>
        <v>0</v>
      </c>
      <c r="X38" s="76">
        <f>分析係数表!E41</f>
        <v>0.12144552342797423</v>
      </c>
      <c r="Y38" s="166">
        <f t="shared" si="9"/>
        <v>0</v>
      </c>
    </row>
    <row r="39" spans="1:25" x14ac:dyDescent="0.2">
      <c r="A39" s="6" t="s">
        <v>51</v>
      </c>
      <c r="B39" s="5" t="s">
        <v>368</v>
      </c>
      <c r="C39" s="90"/>
      <c r="D39" s="107">
        <f>投入係数表!K39</f>
        <v>0</v>
      </c>
      <c r="E39" s="110">
        <f>$C$13*D39</f>
        <v>0</v>
      </c>
      <c r="F39" s="76">
        <f>分析係数表!C42</f>
        <v>0.97588334268087495</v>
      </c>
      <c r="G39" s="110">
        <f>E39*F39</f>
        <v>0</v>
      </c>
      <c r="H39" s="110">
        <v>3.850019775485565E-2</v>
      </c>
      <c r="I39" s="110">
        <f>C39+H39</f>
        <v>3.850019775485565E-2</v>
      </c>
      <c r="J39" s="107">
        <f>分析係数表!G42</f>
        <v>0.48510773130544993</v>
      </c>
      <c r="K39" s="111">
        <f>I39*J39</f>
        <v>1.8676743587669201E-2</v>
      </c>
      <c r="L39" s="79"/>
      <c r="M39" s="80"/>
      <c r="N39" s="81">
        <f>分析係数表!H42</f>
        <v>1.103120860117981E-2</v>
      </c>
      <c r="O39" s="82">
        <f t="shared" si="4"/>
        <v>5.1527741878413774E-2</v>
      </c>
      <c r="P39" s="76">
        <f>分析係数表!C42</f>
        <v>0.97588334268087495</v>
      </c>
      <c r="Q39" s="82">
        <f>O39*P39</f>
        <v>5.0285064985103739E-2</v>
      </c>
      <c r="R39" s="83">
        <v>5.3278461693415415E-2</v>
      </c>
      <c r="S39" s="84">
        <f>I39+R39</f>
        <v>9.1778659448271072E-2</v>
      </c>
      <c r="T39" s="85">
        <f>分析係数表!F42</f>
        <v>0.55931558935361214</v>
      </c>
      <c r="U39" s="86">
        <f t="shared" si="7"/>
        <v>5.1333234999394198E-2</v>
      </c>
      <c r="V39" s="87">
        <f>分析係数表!D42</f>
        <v>8.2382762991128011E-2</v>
      </c>
      <c r="W39" s="167">
        <f t="shared" si="8"/>
        <v>0</v>
      </c>
      <c r="X39" s="76">
        <f>分析係数表!E42</f>
        <v>7.5982256020278832E-2</v>
      </c>
      <c r="Y39" s="166">
        <f t="shared" si="9"/>
        <v>0</v>
      </c>
    </row>
    <row r="40" spans="1:25" x14ac:dyDescent="0.2">
      <c r="A40" s="6" t="s">
        <v>195</v>
      </c>
      <c r="B40" s="5" t="s">
        <v>41</v>
      </c>
      <c r="C40" s="90"/>
      <c r="D40" s="107">
        <f>投入係数表!K40</f>
        <v>5.1238257899231428E-3</v>
      </c>
      <c r="E40" s="110">
        <f>$C$13*D40</f>
        <v>0.51238257899231432</v>
      </c>
      <c r="F40" s="76">
        <f>分析係数表!C43</f>
        <v>0.34022693007694482</v>
      </c>
      <c r="G40" s="110">
        <f>E40*F40</f>
        <v>0.17432635187546278</v>
      </c>
      <c r="H40" s="110">
        <v>0.4545348402098251</v>
      </c>
      <c r="I40" s="110">
        <f>C40+H40</f>
        <v>0.4545348402098251</v>
      </c>
      <c r="J40" s="107">
        <f>分析係数表!G43</f>
        <v>0.33724329370148376</v>
      </c>
      <c r="K40" s="111">
        <f>I40*J40</f>
        <v>0.15328882661443904</v>
      </c>
      <c r="L40" s="79"/>
      <c r="M40" s="80"/>
      <c r="N40" s="81">
        <f>分析係数表!H43</f>
        <v>3.0928867340200058E-2</v>
      </c>
      <c r="O40" s="82">
        <f t="shared" si="4"/>
        <v>0.14447144918708923</v>
      </c>
      <c r="P40" s="76">
        <f>分析係数表!C43</f>
        <v>0.34022693007694482</v>
      </c>
      <c r="Q40" s="82">
        <f>O40*P40</f>
        <v>4.9153077640690698E-2</v>
      </c>
      <c r="R40" s="83">
        <v>0.10788370532138658</v>
      </c>
      <c r="S40" s="84">
        <f>I40+R40</f>
        <v>0.56241854553121162</v>
      </c>
      <c r="T40" s="85">
        <f>分析係数表!F43</f>
        <v>0.5626289672791589</v>
      </c>
      <c r="U40" s="86">
        <f t="shared" si="7"/>
        <v>0.31643296545087218</v>
      </c>
      <c r="V40" s="87">
        <f>分析係数表!D43</f>
        <v>0.16253561953424389</v>
      </c>
      <c r="W40" s="167">
        <f t="shared" si="8"/>
        <v>0</v>
      </c>
      <c r="X40" s="76">
        <f>分析係数表!E43</f>
        <v>0.12361206642429007</v>
      </c>
      <c r="Y40" s="166">
        <f t="shared" si="9"/>
        <v>0</v>
      </c>
    </row>
    <row r="41" spans="1:25" x14ac:dyDescent="0.2">
      <c r="A41" s="6" t="s">
        <v>341</v>
      </c>
      <c r="B41" s="5" t="s">
        <v>42</v>
      </c>
      <c r="C41" s="90"/>
      <c r="D41" s="107">
        <f>投入係数表!K41</f>
        <v>0</v>
      </c>
      <c r="E41" s="110">
        <f>$C$13*D41</f>
        <v>0</v>
      </c>
      <c r="F41" s="76">
        <f>分析係数表!C44</f>
        <v>0.45077084579422144</v>
      </c>
      <c r="G41" s="110">
        <f>E41*F41</f>
        <v>0</v>
      </c>
      <c r="H41" s="110">
        <v>1.6214698966419861E-3</v>
      </c>
      <c r="I41" s="110">
        <f>C41+H41</f>
        <v>1.6214698966419861E-3</v>
      </c>
      <c r="J41" s="107">
        <f>分析係数表!G44</f>
        <v>0.26937180019371798</v>
      </c>
      <c r="K41" s="111">
        <f>I41*J41</f>
        <v>4.3677826501837365E-4</v>
      </c>
      <c r="L41" s="79"/>
      <c r="M41" s="80"/>
      <c r="N41" s="81">
        <f>分析係数表!H44</f>
        <v>0.10969619474561307</v>
      </c>
      <c r="O41" s="82">
        <f t="shared" si="4"/>
        <v>0.51240053671830887</v>
      </c>
      <c r="P41" s="76">
        <f>分析係数表!C44</f>
        <v>0.45077084579422144</v>
      </c>
      <c r="Q41" s="82">
        <f>O41*P41</f>
        <v>0.2309752233219251</v>
      </c>
      <c r="R41" s="83">
        <v>0.23465876717677192</v>
      </c>
      <c r="S41" s="84">
        <f>I41+R41</f>
        <v>0.23628023707341392</v>
      </c>
      <c r="T41" s="85">
        <f>分析係数表!F44</f>
        <v>0.50977584059775838</v>
      </c>
      <c r="U41" s="86">
        <f t="shared" si="7"/>
        <v>0.12044995647073721</v>
      </c>
      <c r="V41" s="87">
        <f>分析係数表!D44</f>
        <v>0.18714542687145427</v>
      </c>
      <c r="W41" s="167">
        <f t="shared" si="8"/>
        <v>0</v>
      </c>
      <c r="X41" s="76">
        <f>分析係数表!E44</f>
        <v>0.13900650339006504</v>
      </c>
      <c r="Y41" s="166">
        <f t="shared" si="9"/>
        <v>0</v>
      </c>
    </row>
    <row r="42" spans="1:25" x14ac:dyDescent="0.2">
      <c r="A42" s="6" t="s">
        <v>342</v>
      </c>
      <c r="B42" s="5" t="s">
        <v>279</v>
      </c>
      <c r="C42" s="90"/>
      <c r="D42" s="107">
        <f>投入係数表!K42</f>
        <v>0</v>
      </c>
      <c r="E42" s="110">
        <f>$C$13*D42</f>
        <v>0</v>
      </c>
      <c r="F42" s="76">
        <f>分析係数表!C45</f>
        <v>1</v>
      </c>
      <c r="G42" s="110">
        <f>E42*F42</f>
        <v>0</v>
      </c>
      <c r="H42" s="110">
        <v>1.577292683633872E-2</v>
      </c>
      <c r="I42" s="110">
        <f>C42+H42</f>
        <v>1.577292683633872E-2</v>
      </c>
      <c r="J42" s="107">
        <f>分析係数表!G45</f>
        <v>0</v>
      </c>
      <c r="K42" s="111">
        <f>I42*J42</f>
        <v>0</v>
      </c>
      <c r="L42" s="79"/>
      <c r="M42" s="80"/>
      <c r="N42" s="81">
        <f>分析係数表!H45</f>
        <v>0</v>
      </c>
      <c r="O42" s="82">
        <f t="shared" si="4"/>
        <v>0</v>
      </c>
      <c r="P42" s="76">
        <f>分析係数表!C45</f>
        <v>1</v>
      </c>
      <c r="Q42" s="82">
        <f>O42*P42</f>
        <v>0</v>
      </c>
      <c r="R42" s="83">
        <v>2.7774111961432393E-3</v>
      </c>
      <c r="S42" s="84">
        <f>I42+R42</f>
        <v>1.8550338032481961E-2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107">
        <f>投入係数表!K43</f>
        <v>8.5397096498719043E-4</v>
      </c>
      <c r="E43" s="110">
        <f>$C$13*D43</f>
        <v>8.5397096498719044E-2</v>
      </c>
      <c r="F43" s="76">
        <f>分析係数表!C46</f>
        <v>7.4198450828512619E-2</v>
      </c>
      <c r="G43" s="110">
        <f>E43*F43</f>
        <v>6.3363322654579517E-3</v>
      </c>
      <c r="H43" s="110">
        <v>1.899333829157545E-2</v>
      </c>
      <c r="I43" s="110">
        <f>C43+H43</f>
        <v>1.899333829157545E-2</v>
      </c>
      <c r="J43" s="107">
        <f>分析係数表!G46</f>
        <v>9.2287409360580098E-3</v>
      </c>
      <c r="K43" s="111">
        <f>I43*J43</f>
        <v>1.7528459860386046E-4</v>
      </c>
      <c r="L43" s="79"/>
      <c r="M43" s="80"/>
      <c r="N43" s="81">
        <f>分析係数表!H46</f>
        <v>2.0514344703613255E-2</v>
      </c>
      <c r="O43" s="82">
        <f t="shared" si="4"/>
        <v>9.5824301480395738E-2</v>
      </c>
      <c r="P43" s="76">
        <f>分析係数表!C46</f>
        <v>7.4198450828512619E-2</v>
      </c>
      <c r="Q43" s="82">
        <f>O43*P43</f>
        <v>7.1100147215697124E-3</v>
      </c>
      <c r="R43" s="83">
        <v>8.420609482528086E-3</v>
      </c>
      <c r="S43" s="84">
        <f>I43+R43</f>
        <v>2.7413947774103536E-2</v>
      </c>
      <c r="T43" s="85">
        <f>分析係数表!F46</f>
        <v>0.31311799604482532</v>
      </c>
      <c r="U43" s="86">
        <f t="shared" si="7"/>
        <v>8.5838003907047992E-3</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108">
        <f>投入係数表!K44</f>
        <v>0.70367207514944496</v>
      </c>
      <c r="E44" s="91">
        <f>SUM(E5:E43)</f>
        <v>70.367207514944525</v>
      </c>
      <c r="F44" s="92">
        <f>分析係数表!C47</f>
        <v>0.51595339019249375</v>
      </c>
      <c r="G44" s="91">
        <f>SUM(G5:G43)</f>
        <v>10.782086879588856</v>
      </c>
      <c r="H44" s="91">
        <f>SUM(H5:H43)</f>
        <v>12.167797217558881</v>
      </c>
      <c r="I44" s="91">
        <f>SUM(I5:I43)</f>
        <v>112.16779721755888</v>
      </c>
      <c r="J44" s="108">
        <f>分析係数表!G47</f>
        <v>0.27631170572057684</v>
      </c>
      <c r="K44" s="93">
        <f>SUM(K5:K43)</f>
        <v>7.4459420009592661</v>
      </c>
      <c r="L44" s="94">
        <f>最終需要_まとめ!$L$33</f>
        <v>0.62733333333333341</v>
      </c>
      <c r="M44" s="91">
        <f>K44*L44</f>
        <v>4.6710876152684468</v>
      </c>
      <c r="N44" s="95">
        <f>分析係数表!H47</f>
        <v>1</v>
      </c>
      <c r="O44" s="96">
        <f>SUM(O5:O43)</f>
        <v>4.6710876152684468</v>
      </c>
      <c r="P44" s="92">
        <f>分析係数表!C47</f>
        <v>0.51595339019249375</v>
      </c>
      <c r="Q44" s="96">
        <f>SUM(Q5:Q43)</f>
        <v>2.6740239455150689</v>
      </c>
      <c r="R44" s="91">
        <f>SUM(R5:R43)</f>
        <v>3.0139031511379062</v>
      </c>
      <c r="S44" s="97">
        <f>SUM(S5:S43)</f>
        <v>115.18170036869681</v>
      </c>
      <c r="T44" s="98">
        <f>分析係数表!F47</f>
        <v>0.58636886885395456</v>
      </c>
      <c r="U44" s="99">
        <f>SUM(U5:U43)</f>
        <v>37.917104932187506</v>
      </c>
      <c r="V44" s="100">
        <f>分析係数表!D47</f>
        <v>7.5124891062718996E-2</v>
      </c>
      <c r="W44" s="164">
        <f>SUM(W5:W43)</f>
        <v>3</v>
      </c>
      <c r="X44" s="92">
        <f>分析係数表!E47</f>
        <v>6.0854966829428862E-2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365</v>
      </c>
      <c r="S2" s="3" t="s">
        <v>153</v>
      </c>
      <c r="U2" s="64" t="s">
        <v>210</v>
      </c>
      <c r="W2" s="3" t="s">
        <v>130</v>
      </c>
      <c r="Y2" s="3" t="s">
        <v>154</v>
      </c>
    </row>
    <row r="3" spans="1:25" ht="44" x14ac:dyDescent="0.2">
      <c r="B3" s="65"/>
      <c r="C3" s="66" t="s">
        <v>228</v>
      </c>
      <c r="D3" s="66" t="s">
        <v>379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投入係数表!L5</f>
        <v>7.7627388535031847E-3</v>
      </c>
      <c r="E5" s="77">
        <f t="shared" ref="E5:E38" si="0">$C$14*D5</f>
        <v>0.77627388535031849</v>
      </c>
      <c r="F5" s="76">
        <f>分析係数表!C8</f>
        <v>4.9649173197653385E-3</v>
      </c>
      <c r="G5" s="77">
        <f t="shared" ref="G5:G38" si="1">E5*F5</f>
        <v>3.8541356582573291E-3</v>
      </c>
      <c r="H5" s="77">
        <f t="array" ref="H5:H43">MMULT(逆行列係数!C5:AO43,'10'!G5:G43)</f>
        <v>3.8915033235622201E-3</v>
      </c>
      <c r="I5" s="77">
        <f t="shared" ref="I5:I38" si="2">C5+H5</f>
        <v>3.8915033235622201E-3</v>
      </c>
      <c r="J5" s="76">
        <f>分析係数表!G8</f>
        <v>0.11989459815546773</v>
      </c>
      <c r="K5" s="78">
        <f t="shared" ref="K5:K38" si="3">I5*J5</f>
        <v>4.6657022719915947E-4</v>
      </c>
      <c r="L5" s="79" t="s">
        <v>183</v>
      </c>
      <c r="M5" s="80" t="s">
        <v>183</v>
      </c>
      <c r="N5" s="81">
        <f>分析係数表!H8</f>
        <v>9.9138626395589742E-3</v>
      </c>
      <c r="O5" s="82">
        <f t="shared" ref="O5:O43" si="4">$M$44*N5</f>
        <v>0.15435031941219399</v>
      </c>
      <c r="P5" s="76">
        <f>分析係数表!C8</f>
        <v>4.9649173197653385E-3</v>
      </c>
      <c r="Q5" s="82">
        <f t="shared" ref="Q5:Q38" si="5">O5*P5</f>
        <v>7.6633657416091407E-4</v>
      </c>
      <c r="R5" s="83">
        <f t="array" ref="R5:R43">MMULT(逆行列係数!C5:AO43,'10'!Q5:Q43)</f>
        <v>1.1602747875001898E-3</v>
      </c>
      <c r="S5" s="84">
        <f t="shared" ref="S5:S38" si="6">I5+R5</f>
        <v>5.05177811106241E-3</v>
      </c>
      <c r="T5" s="85">
        <f>分析係数表!F8</f>
        <v>0.45454545454545453</v>
      </c>
      <c r="U5" s="86">
        <f t="shared" ref="U5:U43" si="7">S5*T5</f>
        <v>2.296262777755641E-3</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76">
        <f>投入係数表!L6</f>
        <v>0</v>
      </c>
      <c r="E6" s="77">
        <f t="shared" si="0"/>
        <v>0</v>
      </c>
      <c r="F6" s="76">
        <f>分析係数表!C9</f>
        <v>0.15391380826737022</v>
      </c>
      <c r="G6" s="77">
        <f t="shared" si="1"/>
        <v>0</v>
      </c>
      <c r="H6" s="77">
        <v>6.8271882763294386E-5</v>
      </c>
      <c r="I6" s="77">
        <f t="shared" si="2"/>
        <v>6.8271882763294386E-5</v>
      </c>
      <c r="J6" s="76">
        <f>分析係数表!G9</f>
        <v>0.24468085106382978</v>
      </c>
      <c r="K6" s="78">
        <f t="shared" si="3"/>
        <v>1.6704822378252883E-5</v>
      </c>
      <c r="L6" s="79"/>
      <c r="M6" s="80"/>
      <c r="N6" s="81">
        <f>分析係数表!H9</f>
        <v>5.2529564767522905E-4</v>
      </c>
      <c r="O6" s="82">
        <f t="shared" si="4"/>
        <v>8.1784016939046283E-3</v>
      </c>
      <c r="P6" s="76">
        <f>分析係数表!C9</f>
        <v>0.15391380826737022</v>
      </c>
      <c r="Q6" s="82">
        <f t="shared" si="5"/>
        <v>1.2587689502491727E-3</v>
      </c>
      <c r="R6" s="83">
        <v>1.4594803478599769E-3</v>
      </c>
      <c r="S6" s="84">
        <f t="shared" si="6"/>
        <v>1.5277522306232712E-3</v>
      </c>
      <c r="T6" s="85">
        <f>分析係数表!F9</f>
        <v>0.66489361702127658</v>
      </c>
      <c r="U6" s="86">
        <f t="shared" si="7"/>
        <v>1.0157927065314303E-3</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投入係数表!L7</f>
        <v>0</v>
      </c>
      <c r="E7" s="77">
        <f t="shared" si="0"/>
        <v>0</v>
      </c>
      <c r="F7" s="76">
        <f>分析係数表!C10</f>
        <v>3.7301329873500322E-3</v>
      </c>
      <c r="G7" s="77">
        <f t="shared" si="1"/>
        <v>0</v>
      </c>
      <c r="H7" s="77">
        <v>3.5447705427450923E-7</v>
      </c>
      <c r="I7" s="77">
        <f t="shared" si="2"/>
        <v>3.5447705427450923E-7</v>
      </c>
      <c r="J7" s="76">
        <f>分析係数表!G10</f>
        <v>0.17857142857142858</v>
      </c>
      <c r="K7" s="78">
        <f t="shared" si="3"/>
        <v>6.3299473977590938E-8</v>
      </c>
      <c r="L7" s="79"/>
      <c r="M7" s="80"/>
      <c r="N7" s="81">
        <f>分析係数表!H10</f>
        <v>9.7827374022421611E-4</v>
      </c>
      <c r="O7" s="82">
        <f t="shared" si="4"/>
        <v>1.523088121814916E-2</v>
      </c>
      <c r="P7" s="76">
        <f>分析係数表!C10</f>
        <v>3.7301329873500322E-3</v>
      </c>
      <c r="Q7" s="82">
        <f t="shared" si="5"/>
        <v>5.6813212458228222E-5</v>
      </c>
      <c r="R7" s="83">
        <v>1.1173234272134156E-4</v>
      </c>
      <c r="S7" s="84">
        <f t="shared" si="6"/>
        <v>1.1208681977561607E-4</v>
      </c>
      <c r="T7" s="85">
        <f>分析係数表!F10</f>
        <v>0.5178571428571429</v>
      </c>
      <c r="U7" s="86">
        <f t="shared" si="7"/>
        <v>5.8044960240944039E-5</v>
      </c>
      <c r="V7" s="87">
        <f>分析係数表!D10</f>
        <v>0</v>
      </c>
      <c r="W7" s="167">
        <f t="shared" si="8"/>
        <v>0</v>
      </c>
      <c r="X7" s="76">
        <f>分析係数表!E10</f>
        <v>0</v>
      </c>
      <c r="Y7" s="166">
        <f t="shared" si="9"/>
        <v>0</v>
      </c>
    </row>
    <row r="8" spans="1:25" x14ac:dyDescent="0.2">
      <c r="A8" s="6" t="s">
        <v>222</v>
      </c>
      <c r="B8" s="5" t="s">
        <v>27</v>
      </c>
      <c r="C8" s="90"/>
      <c r="D8" s="76">
        <f>投入係数表!L8</f>
        <v>1.9904458598726116E-4</v>
      </c>
      <c r="E8" s="77">
        <f t="shared" si="0"/>
        <v>1.9904458598726117E-2</v>
      </c>
      <c r="F8" s="76">
        <f>分析係数表!C11</f>
        <v>0.13696369636963701</v>
      </c>
      <c r="G8" s="77">
        <f t="shared" si="1"/>
        <v>2.7261882239179346E-3</v>
      </c>
      <c r="H8" s="77">
        <v>6.7860198277128964E-3</v>
      </c>
      <c r="I8" s="77">
        <f t="shared" si="2"/>
        <v>6.7860198277128964E-3</v>
      </c>
      <c r="J8" s="76">
        <f>分析係数表!G11</f>
        <v>0.3392857142857143</v>
      </c>
      <c r="K8" s="78">
        <f t="shared" si="3"/>
        <v>2.3023995844025898E-3</v>
      </c>
      <c r="L8" s="79"/>
      <c r="M8" s="80"/>
      <c r="N8" s="81">
        <f>分析係数表!H11</f>
        <v>-1.9072761791536302E-5</v>
      </c>
      <c r="O8" s="82">
        <f t="shared" si="4"/>
        <v>-2.9694650628398042E-4</v>
      </c>
      <c r="P8" s="76">
        <f>分析係数表!C11</f>
        <v>0.13696369636963701</v>
      </c>
      <c r="Q8" s="82">
        <f t="shared" si="5"/>
        <v>-4.0670891124703605E-5</v>
      </c>
      <c r="R8" s="83">
        <v>7.4842415284377586E-4</v>
      </c>
      <c r="S8" s="84">
        <f t="shared" si="6"/>
        <v>7.5344439805566724E-3</v>
      </c>
      <c r="T8" s="85">
        <f>分析係数表!F11</f>
        <v>0.56043956043956045</v>
      </c>
      <c r="U8" s="86">
        <f t="shared" si="7"/>
        <v>4.2226004726196734E-3</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投入係数表!L9</f>
        <v>0</v>
      </c>
      <c r="E9" s="77">
        <f t="shared" si="0"/>
        <v>0</v>
      </c>
      <c r="F9" s="76">
        <f>分析係数表!C12</f>
        <v>0.20704451619317732</v>
      </c>
      <c r="G9" s="77">
        <f t="shared" si="1"/>
        <v>0</v>
      </c>
      <c r="H9" s="77">
        <v>4.7471800000312229E-4</v>
      </c>
      <c r="I9" s="77">
        <f t="shared" si="2"/>
        <v>4.7471800000312229E-4</v>
      </c>
      <c r="J9" s="76">
        <f>分析係数表!G12</f>
        <v>0.14105339609201503</v>
      </c>
      <c r="K9" s="78">
        <f t="shared" si="3"/>
        <v>6.6960586086449605E-5</v>
      </c>
      <c r="L9" s="79"/>
      <c r="M9" s="80"/>
      <c r="N9" s="81">
        <f>分析係数表!H12</f>
        <v>8.4721207878004259E-2</v>
      </c>
      <c r="O9" s="82">
        <f t="shared" si="4"/>
        <v>1.3190363809134411</v>
      </c>
      <c r="P9" s="76">
        <f>分析係数表!C12</f>
        <v>0.20704451619317732</v>
      </c>
      <c r="Q9" s="82">
        <f t="shared" si="5"/>
        <v>0.27309924932742297</v>
      </c>
      <c r="R9" s="83">
        <v>0.31153025170638926</v>
      </c>
      <c r="S9" s="84">
        <f t="shared" si="6"/>
        <v>0.31200496970639241</v>
      </c>
      <c r="T9" s="85">
        <f>分析係数表!F12</f>
        <v>0.31004441526879617</v>
      </c>
      <c r="U9" s="86">
        <f t="shared" si="7"/>
        <v>9.6735398393576894E-2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投入係数表!L10</f>
        <v>4.179936305732484E-3</v>
      </c>
      <c r="E10" s="77">
        <f t="shared" si="0"/>
        <v>0.4179936305732484</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0.21185895946252487</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投入係数表!L11</f>
        <v>7.1656050955414014E-3</v>
      </c>
      <c r="E11" s="77">
        <f t="shared" si="0"/>
        <v>0.71656050955414019</v>
      </c>
      <c r="F11" s="76">
        <f>分析係数表!C14</f>
        <v>3.4828780992665287E-2</v>
      </c>
      <c r="G11" s="77">
        <f t="shared" si="1"/>
        <v>2.495692905525379E-2</v>
      </c>
      <c r="H11" s="77">
        <v>2.8029620538165691E-2</v>
      </c>
      <c r="I11" s="77">
        <f t="shared" si="2"/>
        <v>2.8029620538165691E-2</v>
      </c>
      <c r="J11" s="76">
        <f>分析係数表!G14</f>
        <v>0.17656215254614188</v>
      </c>
      <c r="K11" s="78">
        <f t="shared" si="3"/>
        <v>4.948970137270082E-3</v>
      </c>
      <c r="L11" s="79"/>
      <c r="M11" s="80"/>
      <c r="N11" s="81">
        <f>分析係数表!H14</f>
        <v>1.0569488826143035E-3</v>
      </c>
      <c r="O11" s="82">
        <f t="shared" si="4"/>
        <v>1.6455785556570582E-2</v>
      </c>
      <c r="P11" s="76">
        <f>分析係数表!C14</f>
        <v>3.4828780992665287E-2</v>
      </c>
      <c r="Q11" s="82">
        <f t="shared" si="5"/>
        <v>5.7313495121206147E-4</v>
      </c>
      <c r="R11" s="83">
        <v>2.4172457835854202E-3</v>
      </c>
      <c r="S11" s="84">
        <f t="shared" si="6"/>
        <v>3.0446866321751111E-2</v>
      </c>
      <c r="T11" s="85">
        <f>分析係数表!F14</f>
        <v>0.31487658438959304</v>
      </c>
      <c r="U11" s="86">
        <f t="shared" si="7"/>
        <v>9.5870052727595224E-3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投入係数表!L12</f>
        <v>0.20621019108280256</v>
      </c>
      <c r="E12" s="77">
        <f t="shared" si="0"/>
        <v>20.621019108280255</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0.12053553600910571</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投入係数表!L13</f>
        <v>1.5923566878980893E-3</v>
      </c>
      <c r="E13" s="77">
        <f t="shared" si="0"/>
        <v>0.15923566878980894</v>
      </c>
      <c r="F13" s="76">
        <f>分析係数表!C16</f>
        <v>1.5929944110702698E-2</v>
      </c>
      <c r="G13" s="77">
        <f t="shared" si="1"/>
        <v>2.5366153042520223E-3</v>
      </c>
      <c r="H13" s="77">
        <v>3.6153455449274979E-3</v>
      </c>
      <c r="I13" s="77">
        <f t="shared" si="2"/>
        <v>3.6153455449274979E-3</v>
      </c>
      <c r="J13" s="76">
        <f>分析係数表!G16</f>
        <v>3.3304867634500426E-2</v>
      </c>
      <c r="K13" s="78">
        <f t="shared" si="3"/>
        <v>1.2040860482679114E-4</v>
      </c>
      <c r="L13" s="79"/>
      <c r="M13" s="80"/>
      <c r="N13" s="81">
        <f>分析係数表!H16</f>
        <v>1.5715955716225912E-2</v>
      </c>
      <c r="O13" s="82">
        <f t="shared" si="4"/>
        <v>0.24468392117799984</v>
      </c>
      <c r="P13" s="76">
        <f>分析係数表!C16</f>
        <v>1.5929944110702698E-2</v>
      </c>
      <c r="Q13" s="82">
        <f t="shared" si="5"/>
        <v>3.8978011891531218E-3</v>
      </c>
      <c r="R13" s="83">
        <v>4.5214258679468905E-3</v>
      </c>
      <c r="S13" s="84">
        <f t="shared" si="6"/>
        <v>8.1367714128743884E-3</v>
      </c>
      <c r="T13" s="85">
        <f>分析係数表!F16</f>
        <v>0.28693424423569597</v>
      </c>
      <c r="U13" s="86">
        <f t="shared" si="7"/>
        <v>2.3347183558717287E-3</v>
      </c>
      <c r="V13" s="87">
        <f>分析係数表!D16</f>
        <v>2.8181041844577284E-2</v>
      </c>
      <c r="W13" s="167">
        <f t="shared" si="8"/>
        <v>0</v>
      </c>
      <c r="X13" s="76">
        <f>分析係数表!E16</f>
        <v>2.1349274124679761E-2</v>
      </c>
      <c r="Y13" s="166">
        <f t="shared" si="9"/>
        <v>0</v>
      </c>
    </row>
    <row r="14" spans="1:25" x14ac:dyDescent="0.2">
      <c r="A14" s="6" t="s">
        <v>2</v>
      </c>
      <c r="B14" s="5" t="s">
        <v>365</v>
      </c>
      <c r="C14" s="75">
        <f>最終需要_まとめ!C15</f>
        <v>100</v>
      </c>
      <c r="D14" s="76">
        <f>投入係数表!L14</f>
        <v>0.23686305732484075</v>
      </c>
      <c r="E14" s="77">
        <f t="shared" si="0"/>
        <v>23.686305732484076</v>
      </c>
      <c r="F14" s="76">
        <f>分析係数表!C17</f>
        <v>3.0755163958272713E-2</v>
      </c>
      <c r="G14" s="77">
        <f t="shared" si="1"/>
        <v>0.7284762163683226</v>
      </c>
      <c r="H14" s="77">
        <v>0.73597416809363581</v>
      </c>
      <c r="I14" s="77">
        <f t="shared" si="2"/>
        <v>100.73597416809363</v>
      </c>
      <c r="J14" s="76">
        <f>分析係数表!G17</f>
        <v>0.21735668789808918</v>
      </c>
      <c r="K14" s="78">
        <f t="shared" si="3"/>
        <v>21.8956376973643</v>
      </c>
      <c r="L14" s="79"/>
      <c r="M14" s="80"/>
      <c r="N14" s="81">
        <f>分析係数表!H17</f>
        <v>2.8450203005708319E-3</v>
      </c>
      <c r="O14" s="82">
        <f t="shared" si="4"/>
        <v>4.4294520520693742E-2</v>
      </c>
      <c r="P14" s="76">
        <f>分析係数表!C17</f>
        <v>3.0755163958272713E-2</v>
      </c>
      <c r="Q14" s="82">
        <f t="shared" si="5"/>
        <v>1.3622852410670114E-3</v>
      </c>
      <c r="R14" s="83">
        <v>2.9092471716475384E-3</v>
      </c>
      <c r="S14" s="84">
        <f t="shared" si="6"/>
        <v>100.73888341526528</v>
      </c>
      <c r="T14" s="85">
        <f>分析係数表!F17</f>
        <v>0.33877388535031849</v>
      </c>
      <c r="U14" s="86">
        <f t="shared" si="7"/>
        <v>34.127702940442177</v>
      </c>
      <c r="V14" s="87">
        <f>分析係数表!D17</f>
        <v>5.8320063694267517E-2</v>
      </c>
      <c r="W14" s="167">
        <f t="shared" si="8"/>
        <v>6</v>
      </c>
      <c r="X14" s="76">
        <f>分析係数表!E17</f>
        <v>5.5732484076433123E-2</v>
      </c>
      <c r="Y14" s="166">
        <f t="shared" si="9"/>
        <v>6</v>
      </c>
    </row>
    <row r="15" spans="1:25" x14ac:dyDescent="0.2">
      <c r="A15" s="6" t="s">
        <v>3</v>
      </c>
      <c r="B15" s="5" t="s">
        <v>31</v>
      </c>
      <c r="C15" s="90"/>
      <c r="D15" s="76">
        <f>投入係数表!L15</f>
        <v>3.3837579617834396E-3</v>
      </c>
      <c r="E15" s="77">
        <f t="shared" si="0"/>
        <v>0.33837579617834396</v>
      </c>
      <c r="F15" s="76">
        <f>分析係数表!C18</f>
        <v>0.10308017346825304</v>
      </c>
      <c r="G15" s="77">
        <f t="shared" si="1"/>
        <v>3.4879835767521933E-2</v>
      </c>
      <c r="H15" s="77">
        <v>3.8071190949250315E-2</v>
      </c>
      <c r="I15" s="77">
        <f t="shared" si="2"/>
        <v>3.8071190949250315E-2</v>
      </c>
      <c r="J15" s="76">
        <f>分析係数表!G18</f>
        <v>0.21565836298932384</v>
      </c>
      <c r="K15" s="78">
        <f t="shared" si="3"/>
        <v>8.2103707171692856E-3</v>
      </c>
      <c r="L15" s="79"/>
      <c r="M15" s="80"/>
      <c r="N15" s="81">
        <f>分析係数表!H18</f>
        <v>4.148325689659146E-4</v>
      </c>
      <c r="O15" s="82">
        <f t="shared" si="4"/>
        <v>6.458586511676574E-3</v>
      </c>
      <c r="P15" s="76">
        <f>分析係数表!C18</f>
        <v>0.10308017346825304</v>
      </c>
      <c r="Q15" s="82">
        <f t="shared" si="5"/>
        <v>6.6575221798334061E-4</v>
      </c>
      <c r="R15" s="83">
        <v>1.6627924303778113E-3</v>
      </c>
      <c r="S15" s="84">
        <f t="shared" si="6"/>
        <v>3.9733983379628128E-2</v>
      </c>
      <c r="T15" s="85">
        <f>分析係数表!F18</f>
        <v>0.45978647686832741</v>
      </c>
      <c r="U15" s="86">
        <f t="shared" si="7"/>
        <v>1.8269148230063894E-2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投入係数表!L16</f>
        <v>1.9904458598726115E-3</v>
      </c>
      <c r="E16" s="77">
        <f t="shared" si="0"/>
        <v>0.19904458598726116</v>
      </c>
      <c r="F16" s="76">
        <f>分析係数表!C19</f>
        <v>0.24776062511911567</v>
      </c>
      <c r="G16" s="77">
        <f t="shared" si="1"/>
        <v>4.9315411050779398E-2</v>
      </c>
      <c r="H16" s="77">
        <v>6.1556454426691047E-2</v>
      </c>
      <c r="I16" s="77">
        <f t="shared" si="2"/>
        <v>6.1556454426691047E-2</v>
      </c>
      <c r="J16" s="76">
        <f>分析係数表!G19</f>
        <v>5.7676438653637349E-2</v>
      </c>
      <c r="K16" s="78">
        <f t="shared" si="3"/>
        <v>3.5503570674764694E-3</v>
      </c>
      <c r="L16" s="79"/>
      <c r="M16" s="80"/>
      <c r="N16" s="81">
        <f>分析係数表!H19</f>
        <v>-1.0648958666941103E-4</v>
      </c>
      <c r="O16" s="82">
        <f t="shared" si="4"/>
        <v>-1.657951326752224E-3</v>
      </c>
      <c r="P16" s="76">
        <f>分析係数表!C19</f>
        <v>0.24776062511911567</v>
      </c>
      <c r="Q16" s="82">
        <f t="shared" si="5"/>
        <v>-4.1077505713319823E-4</v>
      </c>
      <c r="R16" s="83">
        <v>1.4059973672734341E-3</v>
      </c>
      <c r="S16" s="84">
        <f t="shared" si="6"/>
        <v>6.296245179396448E-2</v>
      </c>
      <c r="T16" s="85">
        <f>分析係数表!F19</f>
        <v>0.24017372421281216</v>
      </c>
      <c r="U16" s="86">
        <f t="shared" si="7"/>
        <v>1.5121926532926105E-2</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投入係数表!L17</f>
        <v>2.5875796178343948E-3</v>
      </c>
      <c r="E17" s="77">
        <f t="shared" si="0"/>
        <v>0.25875796178343946</v>
      </c>
      <c r="F17" s="76">
        <f>分析係数表!C20</f>
        <v>4.2097488921713389E-2</v>
      </c>
      <c r="G17" s="77">
        <f t="shared" si="1"/>
        <v>1.0893060429583479E-2</v>
      </c>
      <c r="H17" s="77">
        <v>1.1516317655937983E-2</v>
      </c>
      <c r="I17" s="77">
        <f t="shared" si="2"/>
        <v>1.1516317655937983E-2</v>
      </c>
      <c r="J17" s="76">
        <f>分析係数表!G20</f>
        <v>0.10005104645227157</v>
      </c>
      <c r="K17" s="78">
        <f t="shared" si="3"/>
        <v>1.1522196327533663E-3</v>
      </c>
      <c r="L17" s="79"/>
      <c r="M17" s="80"/>
      <c r="N17" s="81">
        <f>分析係数表!H20</f>
        <v>5.1814336200340294E-4</v>
      </c>
      <c r="O17" s="82">
        <f t="shared" si="4"/>
        <v>8.067046754048136E-3</v>
      </c>
      <c r="P17" s="76">
        <f>分析係数表!C20</f>
        <v>4.2097488921713389E-2</v>
      </c>
      <c r="Q17" s="82">
        <f t="shared" si="5"/>
        <v>3.3960241135948537E-4</v>
      </c>
      <c r="R17" s="83">
        <v>7.9174141118291041E-4</v>
      </c>
      <c r="S17" s="84">
        <f t="shared" si="6"/>
        <v>1.2308059067120894E-2</v>
      </c>
      <c r="T17" s="85">
        <f>分析係数表!F20</f>
        <v>0.22307299642674835</v>
      </c>
      <c r="U17" s="86">
        <f t="shared" si="7"/>
        <v>2.7455956163000669E-3</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投入係数表!L18</f>
        <v>5.3742038216560506E-3</v>
      </c>
      <c r="E18" s="77">
        <f t="shared" si="0"/>
        <v>0.53742038216560506</v>
      </c>
      <c r="F18" s="76">
        <f>分析係数表!C21</f>
        <v>2.2200270354580387E-2</v>
      </c>
      <c r="G18" s="77">
        <f t="shared" si="1"/>
        <v>1.1930877778138345E-2</v>
      </c>
      <c r="H18" s="77">
        <v>1.3266082879587502E-2</v>
      </c>
      <c r="I18" s="77">
        <f t="shared" si="2"/>
        <v>1.3266082879587502E-2</v>
      </c>
      <c r="J18" s="76">
        <f>分析係数表!G21</f>
        <v>0.28466453674121406</v>
      </c>
      <c r="K18" s="78">
        <f t="shared" si="3"/>
        <v>3.7763833372883274E-3</v>
      </c>
      <c r="L18" s="79"/>
      <c r="M18" s="80"/>
      <c r="N18" s="81">
        <f>分析係数表!H21</f>
        <v>8.5827428061913363E-4</v>
      </c>
      <c r="O18" s="82">
        <f t="shared" si="4"/>
        <v>1.3362592782779119E-2</v>
      </c>
      <c r="P18" s="76">
        <f>分析係数表!C21</f>
        <v>2.2200270354580387E-2</v>
      </c>
      <c r="Q18" s="82">
        <f t="shared" si="5"/>
        <v>2.9665317241586112E-4</v>
      </c>
      <c r="R18" s="83">
        <v>8.2642791180586185E-4</v>
      </c>
      <c r="S18" s="84">
        <f t="shared" si="6"/>
        <v>1.4092510791393363E-2</v>
      </c>
      <c r="T18" s="85">
        <f>分析係数表!F21</f>
        <v>0.42523961661341853</v>
      </c>
      <c r="U18" s="86">
        <f t="shared" si="7"/>
        <v>5.9926938860525771E-3</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投入係数表!L19</f>
        <v>3.9808917197452231E-4</v>
      </c>
      <c r="E19" s="77">
        <f t="shared" si="0"/>
        <v>3.9808917197452234E-2</v>
      </c>
      <c r="F19" s="76">
        <f>分析係数表!C22</f>
        <v>3.5555555555555562E-2</v>
      </c>
      <c r="G19" s="77">
        <f t="shared" si="1"/>
        <v>1.4154281670205242E-3</v>
      </c>
      <c r="H19" s="77">
        <v>2.5120589310669871E-3</v>
      </c>
      <c r="I19" s="77">
        <f t="shared" si="2"/>
        <v>2.5120589310669871E-3</v>
      </c>
      <c r="J19" s="76">
        <f>分析係数表!G22</f>
        <v>0.1945879458794588</v>
      </c>
      <c r="K19" s="78">
        <f t="shared" si="3"/>
        <v>4.8881638732447402E-4</v>
      </c>
      <c r="L19" s="79"/>
      <c r="M19" s="80"/>
      <c r="N19" s="81">
        <f>分析係数表!H22</f>
        <v>4.0529618807014647E-5</v>
      </c>
      <c r="O19" s="82">
        <f t="shared" si="4"/>
        <v>6.3101132585345848E-4</v>
      </c>
      <c r="P19" s="76">
        <f>分析係数表!C22</f>
        <v>3.5555555555555562E-2</v>
      </c>
      <c r="Q19" s="82">
        <f t="shared" si="5"/>
        <v>2.2435958252567419E-5</v>
      </c>
      <c r="R19" s="83">
        <v>3.6562965536938796E-4</v>
      </c>
      <c r="S19" s="84">
        <f t="shared" si="6"/>
        <v>2.8776885864363749E-3</v>
      </c>
      <c r="T19" s="85">
        <f>分析係数表!F22</f>
        <v>0.41303813038130383</v>
      </c>
      <c r="U19" s="86">
        <f t="shared" si="7"/>
        <v>1.1885951135612973E-3</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投入係数表!L20</f>
        <v>2.7866242038216559E-3</v>
      </c>
      <c r="E20" s="77">
        <f t="shared" si="0"/>
        <v>0.2786624203821656</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3.7118313285497547E-4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投入係数表!L21</f>
        <v>0</v>
      </c>
      <c r="E21" s="77">
        <f t="shared" si="0"/>
        <v>0</v>
      </c>
      <c r="F21" s="76">
        <f>分析係数表!C24</f>
        <v>0.31901223099551013</v>
      </c>
      <c r="G21" s="77">
        <f t="shared" si="1"/>
        <v>0</v>
      </c>
      <c r="H21" s="77">
        <v>5.9569521226830848E-3</v>
      </c>
      <c r="I21" s="77">
        <f t="shared" si="2"/>
        <v>5.9569521226830848E-3</v>
      </c>
      <c r="J21" s="76">
        <f>分析係数表!G24</f>
        <v>0.20822960902035437</v>
      </c>
      <c r="K21" s="78">
        <f t="shared" si="3"/>
        <v>1.2404138114592688E-3</v>
      </c>
      <c r="L21" s="79"/>
      <c r="M21" s="80"/>
      <c r="N21" s="81">
        <f>分析係数表!H24</f>
        <v>2.9960129980871608E-4</v>
      </c>
      <c r="O21" s="82">
        <f t="shared" si="4"/>
        <v>4.6645347028775258E-3</v>
      </c>
      <c r="P21" s="76">
        <f>分析係数表!C24</f>
        <v>0.31901223099551013</v>
      </c>
      <c r="Q21" s="82">
        <f t="shared" si="5"/>
        <v>1.4880436221209384E-3</v>
      </c>
      <c r="R21" s="83">
        <v>6.3158479144823036E-3</v>
      </c>
      <c r="S21" s="84">
        <f t="shared" si="6"/>
        <v>1.2272800037165389E-2</v>
      </c>
      <c r="T21" s="85">
        <f>分析係数表!F24</f>
        <v>0.39288329184360815</v>
      </c>
      <c r="U21" s="86">
        <f t="shared" si="7"/>
        <v>4.8217780787398945E-3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投入係数表!L22</f>
        <v>0</v>
      </c>
      <c r="E22" s="77">
        <f t="shared" si="0"/>
        <v>0</v>
      </c>
      <c r="F22" s="76">
        <f>分析係数表!C25</f>
        <v>9.6759875721260657E-3</v>
      </c>
      <c r="G22" s="77">
        <f t="shared" si="1"/>
        <v>0</v>
      </c>
      <c r="H22" s="77">
        <v>4.0932278556926079E-4</v>
      </c>
      <c r="I22" s="77">
        <f t="shared" si="2"/>
        <v>4.0932278556926079E-4</v>
      </c>
      <c r="J22" s="76">
        <f>分析係数表!G25</f>
        <v>0.19730305180979418</v>
      </c>
      <c r="K22" s="78">
        <f t="shared" si="3"/>
        <v>8.0760634768101139E-5</v>
      </c>
      <c r="L22" s="79"/>
      <c r="M22" s="80"/>
      <c r="N22" s="81">
        <f>分析係数表!H25</f>
        <v>4.8079253682831098E-4</v>
      </c>
      <c r="O22" s="82">
        <f t="shared" si="4"/>
        <v>7.48552651257534E-3</v>
      </c>
      <c r="P22" s="76">
        <f>分析係数表!C25</f>
        <v>9.6759875721260657E-3</v>
      </c>
      <c r="Q22" s="82">
        <f t="shared" si="5"/>
        <v>7.2429861506499162E-5</v>
      </c>
      <c r="R22" s="83">
        <v>5.3379483553354424E-4</v>
      </c>
      <c r="S22" s="84">
        <f t="shared" si="6"/>
        <v>9.4311762110280508E-4</v>
      </c>
      <c r="T22" s="85">
        <f>分析係数表!F25</f>
        <v>0.35095812633073104</v>
      </c>
      <c r="U22" s="86">
        <f t="shared" si="7"/>
        <v>3.3099479321173678E-4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投入係数表!L23</f>
        <v>0</v>
      </c>
      <c r="E23" s="77">
        <f t="shared" si="0"/>
        <v>0</v>
      </c>
      <c r="F23" s="76">
        <f>分析係数表!C26</f>
        <v>0.20974434975917011</v>
      </c>
      <c r="G23" s="77">
        <f t="shared" si="1"/>
        <v>0</v>
      </c>
      <c r="H23" s="77">
        <v>5.7498203549010279E-3</v>
      </c>
      <c r="I23" s="77">
        <f t="shared" si="2"/>
        <v>5.7498203549010279E-3</v>
      </c>
      <c r="J23" s="76">
        <f>分析係数表!G26</f>
        <v>0.19643642762868455</v>
      </c>
      <c r="K23" s="78">
        <f t="shared" si="3"/>
        <v>1.1294741700234531E-3</v>
      </c>
      <c r="L23" s="79"/>
      <c r="M23" s="80"/>
      <c r="N23" s="81">
        <f>分析係数表!H26</f>
        <v>9.4871095944733495E-3</v>
      </c>
      <c r="O23" s="82">
        <f t="shared" si="4"/>
        <v>0.14770614133408994</v>
      </c>
      <c r="P23" s="76">
        <f>分析係数表!C26</f>
        <v>0.20974434975917011</v>
      </c>
      <c r="Q23" s="82">
        <f t="shared" si="5"/>
        <v>3.0980528569554772E-2</v>
      </c>
      <c r="R23" s="83">
        <v>3.3945180614427584E-2</v>
      </c>
      <c r="S23" s="84">
        <f t="shared" si="6"/>
        <v>3.9695000969328612E-2</v>
      </c>
      <c r="T23" s="85">
        <f>分析係数表!F26</f>
        <v>0.33536547042926279</v>
      </c>
      <c r="U23" s="86">
        <f t="shared" si="7"/>
        <v>1.3312332673768933E-2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投入係数表!L24</f>
        <v>0</v>
      </c>
      <c r="E24" s="77">
        <f t="shared" si="0"/>
        <v>0</v>
      </c>
      <c r="F24" s="76">
        <f>分析係数表!C27</f>
        <v>0.55184986183604545</v>
      </c>
      <c r="G24" s="77">
        <f t="shared" si="1"/>
        <v>0</v>
      </c>
      <c r="H24" s="77">
        <v>2.6120855240346634E-3</v>
      </c>
      <c r="I24" s="77">
        <f t="shared" si="2"/>
        <v>2.6120855240346634E-3</v>
      </c>
      <c r="J24" s="76">
        <f>分析係数表!G27</f>
        <v>0.17101045662340392</v>
      </c>
      <c r="K24" s="78">
        <f t="shared" si="3"/>
        <v>4.4669393820455112E-4</v>
      </c>
      <c r="L24" s="79"/>
      <c r="M24" s="80"/>
      <c r="N24" s="81">
        <f>分析係数表!H27</f>
        <v>1.0662468539876775E-2</v>
      </c>
      <c r="O24" s="82">
        <f t="shared" si="4"/>
        <v>0.16600546978384023</v>
      </c>
      <c r="P24" s="76">
        <f>分析係数表!C27</f>
        <v>0.55184986183604545</v>
      </c>
      <c r="Q24" s="82">
        <f t="shared" si="5"/>
        <v>9.1610095564240046E-2</v>
      </c>
      <c r="R24" s="83">
        <v>9.4164884844509286E-2</v>
      </c>
      <c r="S24" s="84">
        <f t="shared" si="6"/>
        <v>9.6776970368543949E-2</v>
      </c>
      <c r="T24" s="85">
        <f>分析係数表!F27</f>
        <v>0.32260522305711731</v>
      </c>
      <c r="U24" s="86">
        <f t="shared" si="7"/>
        <v>3.1220756112536153E-2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投入係数表!L25</f>
        <v>0</v>
      </c>
      <c r="E25" s="77">
        <f t="shared" si="0"/>
        <v>0</v>
      </c>
      <c r="F25" s="76">
        <f>分析係数表!C28</f>
        <v>0.10247957574888922</v>
      </c>
      <c r="G25" s="77">
        <f t="shared" si="1"/>
        <v>0</v>
      </c>
      <c r="H25" s="77">
        <v>1.2050742077558525E-2</v>
      </c>
      <c r="I25" s="77">
        <f t="shared" si="2"/>
        <v>1.2050742077558525E-2</v>
      </c>
      <c r="J25" s="76">
        <f>分析係数表!G28</f>
        <v>0.12481362671124566</v>
      </c>
      <c r="K25" s="78">
        <f t="shared" si="3"/>
        <v>1.5040968232618906E-3</v>
      </c>
      <c r="L25" s="79"/>
      <c r="M25" s="80"/>
      <c r="N25" s="81">
        <f>分析係数表!H28</f>
        <v>1.8186673066637845E-2</v>
      </c>
      <c r="O25" s="82">
        <f t="shared" si="4"/>
        <v>0.28315086651287047</v>
      </c>
      <c r="P25" s="76">
        <f>分析係数表!C28</f>
        <v>0.10247957574888922</v>
      </c>
      <c r="Q25" s="82">
        <f t="shared" si="5"/>
        <v>2.9017180673169329E-2</v>
      </c>
      <c r="R25" s="83">
        <v>3.3883322364567613E-2</v>
      </c>
      <c r="S25" s="84">
        <f t="shared" si="6"/>
        <v>4.5934064442126138E-2</v>
      </c>
      <c r="T25" s="85">
        <f>分析係数表!F28</f>
        <v>0.21379840057832197</v>
      </c>
      <c r="U25" s="86">
        <f t="shared" si="7"/>
        <v>9.8206295097881396E-3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投入係数表!L26</f>
        <v>2.1894904458598726E-3</v>
      </c>
      <c r="E26" s="77">
        <f t="shared" si="0"/>
        <v>0.21894904458598727</v>
      </c>
      <c r="F26" s="76">
        <f>分析係数表!C29</f>
        <v>7.3115977067071958E-2</v>
      </c>
      <c r="G26" s="77">
        <f t="shared" si="1"/>
        <v>1.6008673322806359E-2</v>
      </c>
      <c r="H26" s="77">
        <v>1.9891409230818214E-2</v>
      </c>
      <c r="I26" s="77">
        <f t="shared" si="2"/>
        <v>1.9891409230818214E-2</v>
      </c>
      <c r="J26" s="76">
        <f>分析係数表!G29</f>
        <v>0.26098100897122217</v>
      </c>
      <c r="K26" s="78">
        <f t="shared" si="3"/>
        <v>5.19128005091842E-3</v>
      </c>
      <c r="L26" s="79"/>
      <c r="M26" s="80"/>
      <c r="N26" s="81">
        <f>分析係数表!H29</f>
        <v>9.6190295301981418E-3</v>
      </c>
      <c r="O26" s="82">
        <f t="shared" si="4"/>
        <v>0.14976002133588745</v>
      </c>
      <c r="P26" s="76">
        <f>分析係数表!C29</f>
        <v>7.3115977067071958E-2</v>
      </c>
      <c r="Q26" s="82">
        <f t="shared" si="5"/>
        <v>1.0949850285558954E-2</v>
      </c>
      <c r="R26" s="83">
        <v>1.5221963836435742E-2</v>
      </c>
      <c r="S26" s="84">
        <f t="shared" si="6"/>
        <v>3.5113373067253956E-2</v>
      </c>
      <c r="T26" s="85">
        <f>分析係数表!F29</f>
        <v>0.46988232552720494</v>
      </c>
      <c r="U26" s="86">
        <f t="shared" si="7"/>
        <v>1.6499153393945615E-2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投入係数表!L27</f>
        <v>3.1847133757961785E-3</v>
      </c>
      <c r="E27" s="77">
        <f t="shared" si="0"/>
        <v>0.31847133757961787</v>
      </c>
      <c r="F27" s="76">
        <f>分析係数表!C30</f>
        <v>1</v>
      </c>
      <c r="G27" s="77">
        <f t="shared" si="1"/>
        <v>0.31847133757961787</v>
      </c>
      <c r="H27" s="77">
        <v>0.35255510200594342</v>
      </c>
      <c r="I27" s="77">
        <f t="shared" si="2"/>
        <v>0.35255510200594342</v>
      </c>
      <c r="J27" s="76">
        <f>分析係数表!G30</f>
        <v>0.34448146018035225</v>
      </c>
      <c r="K27" s="78">
        <f t="shared" si="3"/>
        <v>0.12144869633304042</v>
      </c>
      <c r="L27" s="79"/>
      <c r="M27" s="80"/>
      <c r="N27" s="81">
        <f>分析係数表!H30</f>
        <v>0</v>
      </c>
      <c r="O27" s="82">
        <f t="shared" si="4"/>
        <v>0</v>
      </c>
      <c r="P27" s="76">
        <f>分析係数表!C30</f>
        <v>1</v>
      </c>
      <c r="Q27" s="82">
        <f t="shared" si="5"/>
        <v>0</v>
      </c>
      <c r="R27" s="83">
        <v>5.7811943841238181E-2</v>
      </c>
      <c r="S27" s="84">
        <f t="shared" si="6"/>
        <v>0.41036704584718159</v>
      </c>
      <c r="T27" s="85">
        <f>分析係数表!F30</f>
        <v>0.44085379748895859</v>
      </c>
      <c r="U27" s="86">
        <f t="shared" si="7"/>
        <v>0.18091187052605556</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投入係数表!L28</f>
        <v>3.4235668789808917E-2</v>
      </c>
      <c r="E28" s="77">
        <f t="shared" si="0"/>
        <v>3.4235668789808917</v>
      </c>
      <c r="F28" s="76">
        <f>分析係数表!C31</f>
        <v>1.6119481544838443E-2</v>
      </c>
      <c r="G28" s="77">
        <f t="shared" si="1"/>
        <v>5.5186123123252634E-2</v>
      </c>
      <c r="H28" s="77">
        <v>5.8062816864977052E-2</v>
      </c>
      <c r="I28" s="77">
        <f t="shared" si="2"/>
        <v>5.8062816864977052E-2</v>
      </c>
      <c r="J28" s="76">
        <f>分析係数表!G31</f>
        <v>7.1065989847715741E-2</v>
      </c>
      <c r="K28" s="78">
        <f t="shared" si="3"/>
        <v>4.1262915538562376E-3</v>
      </c>
      <c r="L28" s="79"/>
      <c r="M28" s="80"/>
      <c r="N28" s="81">
        <f>分析係数表!H31</f>
        <v>2.0936329558250998E-2</v>
      </c>
      <c r="O28" s="82">
        <f t="shared" si="4"/>
        <v>0.32596065450214434</v>
      </c>
      <c r="P28" s="76">
        <f>分析係数表!C31</f>
        <v>1.6119481544838443E-2</v>
      </c>
      <c r="Q28" s="82">
        <f t="shared" si="5"/>
        <v>5.2543167545907755E-3</v>
      </c>
      <c r="R28" s="83">
        <v>7.4658782638145679E-3</v>
      </c>
      <c r="S28" s="84">
        <f t="shared" si="6"/>
        <v>6.5528695128791614E-2</v>
      </c>
      <c r="T28" s="85">
        <f>分析係数表!F31</f>
        <v>0.34619289340101522</v>
      </c>
      <c r="U28" s="86">
        <f t="shared" si="7"/>
        <v>2.2685568567429381E-2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投入係数表!L29</f>
        <v>9.9522292993630573E-4</v>
      </c>
      <c r="E29" s="77">
        <f t="shared" si="0"/>
        <v>9.9522292993630579E-2</v>
      </c>
      <c r="F29" s="76">
        <f>分析係数表!C32</f>
        <v>1</v>
      </c>
      <c r="G29" s="77">
        <f t="shared" si="1"/>
        <v>9.9522292993630579E-2</v>
      </c>
      <c r="H29" s="77">
        <v>0.12850992437772402</v>
      </c>
      <c r="I29" s="77">
        <f t="shared" si="2"/>
        <v>0.12850992437772402</v>
      </c>
      <c r="J29" s="76">
        <f>分析係数表!G32</f>
        <v>0.14031413612565444</v>
      </c>
      <c r="K29" s="78">
        <f t="shared" si="3"/>
        <v>1.8031759022633525E-2</v>
      </c>
      <c r="L29" s="79"/>
      <c r="M29" s="80"/>
      <c r="N29" s="81">
        <f>分析係数表!H32</f>
        <v>7.8667195406007442E-3</v>
      </c>
      <c r="O29" s="82">
        <f t="shared" si="4"/>
        <v>0.12247806107104675</v>
      </c>
      <c r="P29" s="76">
        <f>分析係数表!C32</f>
        <v>1</v>
      </c>
      <c r="Q29" s="82">
        <f t="shared" si="5"/>
        <v>0.12247806107104675</v>
      </c>
      <c r="R29" s="83">
        <v>0.1630294791970229</v>
      </c>
      <c r="S29" s="84">
        <f t="shared" si="6"/>
        <v>0.29153940357474695</v>
      </c>
      <c r="T29" s="85">
        <f>分析係数表!F32</f>
        <v>0.48305318269495728</v>
      </c>
      <c r="U29" s="86">
        <f t="shared" si="7"/>
        <v>0.14082903677777112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投入係数表!L30</f>
        <v>0</v>
      </c>
      <c r="E30" s="77">
        <f t="shared" si="0"/>
        <v>0</v>
      </c>
      <c r="F30" s="76">
        <f>分析係数表!C33</f>
        <v>0.76063364256957811</v>
      </c>
      <c r="G30" s="77">
        <f t="shared" si="1"/>
        <v>0</v>
      </c>
      <c r="H30" s="77">
        <v>1.6559178629367878E-2</v>
      </c>
      <c r="I30" s="77">
        <f t="shared" si="2"/>
        <v>1.6559178629367878E-2</v>
      </c>
      <c r="J30" s="76">
        <f>分析係数表!G33</f>
        <v>0.50769407441433168</v>
      </c>
      <c r="K30" s="78">
        <f t="shared" si="3"/>
        <v>8.4069968672985055E-3</v>
      </c>
      <c r="L30" s="79"/>
      <c r="M30" s="80"/>
      <c r="N30" s="81">
        <f>分析係数表!H33</f>
        <v>8.9800920101816757E-4</v>
      </c>
      <c r="O30" s="82">
        <f t="shared" si="4"/>
        <v>1.3981231337537411E-2</v>
      </c>
      <c r="P30" s="76">
        <f>分析係数表!C33</f>
        <v>0.76063364256957811</v>
      </c>
      <c r="Q30" s="82">
        <f t="shared" si="5"/>
        <v>1.0634594919879016E-2</v>
      </c>
      <c r="R30" s="83">
        <v>3.4831447103827594E-2</v>
      </c>
      <c r="S30" s="84">
        <f t="shared" si="6"/>
        <v>5.1390625733195472E-2</v>
      </c>
      <c r="T30" s="85">
        <f>分析係数表!F33</f>
        <v>0.64710610932475887</v>
      </c>
      <c r="U30" s="86">
        <f t="shared" si="7"/>
        <v>3.3255187873972955E-2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投入係数表!L31</f>
        <v>5.9514331210191083E-2</v>
      </c>
      <c r="E31" s="77">
        <f t="shared" si="0"/>
        <v>5.9514331210191083</v>
      </c>
      <c r="F31" s="76">
        <f>分析係数表!C34</f>
        <v>0.60932856586849216</v>
      </c>
      <c r="G31" s="77">
        <f t="shared" si="1"/>
        <v>3.6263782084928176</v>
      </c>
      <c r="H31" s="77">
        <v>3.750881243144498</v>
      </c>
      <c r="I31" s="77">
        <f t="shared" si="2"/>
        <v>3.750881243144498</v>
      </c>
      <c r="J31" s="76">
        <f>分析係数表!G34</f>
        <v>0.42480111354608457</v>
      </c>
      <c r="K31" s="78">
        <f t="shared" si="3"/>
        <v>1.5933785288669047</v>
      </c>
      <c r="L31" s="79"/>
      <c r="M31" s="80"/>
      <c r="N31" s="81">
        <f>分析係数表!H34</f>
        <v>0.14716781407871807</v>
      </c>
      <c r="O31" s="82">
        <f t="shared" si="4"/>
        <v>2.2912763608004787</v>
      </c>
      <c r="P31" s="76">
        <f>分析係数表!C34</f>
        <v>0.60932856586849216</v>
      </c>
      <c r="Q31" s="82">
        <f t="shared" si="5"/>
        <v>1.3961401389349335</v>
      </c>
      <c r="R31" s="83">
        <v>1.5257335937315246</v>
      </c>
      <c r="S31" s="84">
        <f t="shared" si="6"/>
        <v>5.2766148368760231</v>
      </c>
      <c r="T31" s="85">
        <f>分析係数表!F34</f>
        <v>0.70056004390220861</v>
      </c>
      <c r="U31" s="86">
        <f t="shared" si="7"/>
        <v>3.6965855217769121</v>
      </c>
      <c r="V31" s="87">
        <f>分析係数表!D34</f>
        <v>0.12153061706589328</v>
      </c>
      <c r="W31" s="167">
        <f t="shared" si="8"/>
        <v>1</v>
      </c>
      <c r="X31" s="76">
        <f>分析係数表!E34</f>
        <v>9.2329106655473059E-2</v>
      </c>
      <c r="Y31" s="166">
        <f t="shared" si="9"/>
        <v>0</v>
      </c>
    </row>
    <row r="32" spans="1:25" x14ac:dyDescent="0.2">
      <c r="A32" s="6" t="s">
        <v>20</v>
      </c>
      <c r="B32" s="5" t="s">
        <v>37</v>
      </c>
      <c r="C32" s="90"/>
      <c r="D32" s="76">
        <f>投入係数表!L32</f>
        <v>2.9856687898089174E-3</v>
      </c>
      <c r="E32" s="77">
        <f t="shared" si="0"/>
        <v>0.29856687898089174</v>
      </c>
      <c r="F32" s="76">
        <f>分析係数表!C35</f>
        <v>0.431182157394844</v>
      </c>
      <c r="G32" s="77">
        <f t="shared" si="1"/>
        <v>0.1287367110056262</v>
      </c>
      <c r="H32" s="77">
        <v>0.19142712397979603</v>
      </c>
      <c r="I32" s="77">
        <f t="shared" si="2"/>
        <v>0.19142712397979603</v>
      </c>
      <c r="J32" s="76">
        <f>分析係数表!G35</f>
        <v>0.31375152118597188</v>
      </c>
      <c r="K32" s="78">
        <f t="shared" si="3"/>
        <v>6.0060551344916641E-2</v>
      </c>
      <c r="L32" s="79"/>
      <c r="M32" s="80"/>
      <c r="N32" s="81">
        <f>分析係数表!H35</f>
        <v>5.4452734914836147E-2</v>
      </c>
      <c r="O32" s="82">
        <f t="shared" si="4"/>
        <v>0.84778227544076412</v>
      </c>
      <c r="P32" s="76">
        <f>分析係数表!C35</f>
        <v>0.431182157394844</v>
      </c>
      <c r="Q32" s="82">
        <f t="shared" si="5"/>
        <v>0.36554859052565852</v>
      </c>
      <c r="R32" s="83">
        <v>0.53296487094088585</v>
      </c>
      <c r="S32" s="84">
        <f t="shared" si="6"/>
        <v>0.72439199492068185</v>
      </c>
      <c r="T32" s="85">
        <f>分析係数表!F35</f>
        <v>0.64533318582439059</v>
      </c>
      <c r="U32" s="86">
        <f t="shared" si="7"/>
        <v>0.46747419386784939</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投入係数表!L33</f>
        <v>5.9713375796178342E-4</v>
      </c>
      <c r="E33" s="77">
        <f t="shared" si="0"/>
        <v>5.9713375796178345E-2</v>
      </c>
      <c r="F33" s="76">
        <f>分析係数表!C36</f>
        <v>0.9563715649468405</v>
      </c>
      <c r="G33" s="77">
        <f t="shared" si="1"/>
        <v>5.7108174658449869E-2</v>
      </c>
      <c r="H33" s="77">
        <v>0.19659521706267866</v>
      </c>
      <c r="I33" s="77">
        <f t="shared" si="2"/>
        <v>0.19659521706267866</v>
      </c>
      <c r="J33" s="76">
        <f>分析係数表!G36</f>
        <v>5.2691079299754126E-2</v>
      </c>
      <c r="K33" s="78">
        <f t="shared" si="3"/>
        <v>1.0358814172201976E-2</v>
      </c>
      <c r="L33" s="79"/>
      <c r="M33" s="80"/>
      <c r="N33" s="81">
        <f>分析係数表!H36</f>
        <v>0.23827203956962312</v>
      </c>
      <c r="O33" s="82">
        <f t="shared" si="4"/>
        <v>3.7096908391502912</v>
      </c>
      <c r="P33" s="76">
        <f>分析係数表!C36</f>
        <v>0.9563715649468405</v>
      </c>
      <c r="Q33" s="82">
        <f t="shared" si="5"/>
        <v>3.5478428333071221</v>
      </c>
      <c r="R33" s="83">
        <v>3.7254767037485301</v>
      </c>
      <c r="S33" s="84">
        <f t="shared" si="6"/>
        <v>3.9220719208112089</v>
      </c>
      <c r="T33" s="85">
        <f>分析係数表!F36</f>
        <v>0.845410170661959</v>
      </c>
      <c r="U33" s="86">
        <f t="shared" si="7"/>
        <v>3.3157594919214817</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投入係数表!L34</f>
        <v>1.6918789808917197E-2</v>
      </c>
      <c r="E34" s="77">
        <f t="shared" si="0"/>
        <v>1.6918789808917196</v>
      </c>
      <c r="F34" s="76">
        <f>分析係数表!C37</f>
        <v>0.69581462679851724</v>
      </c>
      <c r="G34" s="77">
        <f t="shared" si="1"/>
        <v>1.1772341416774277</v>
      </c>
      <c r="H34" s="77">
        <v>1.3209859860871151</v>
      </c>
      <c r="I34" s="77">
        <f t="shared" si="2"/>
        <v>1.3209859860871151</v>
      </c>
      <c r="J34" s="76">
        <f>分析係数表!G37</f>
        <v>0.3862869649112583</v>
      </c>
      <c r="K34" s="78">
        <f t="shared" si="3"/>
        <v>0.51027966725589735</v>
      </c>
      <c r="L34" s="79"/>
      <c r="M34" s="80"/>
      <c r="N34" s="81">
        <f>分析係数表!H37</f>
        <v>4.5947077854218935E-2</v>
      </c>
      <c r="O34" s="82">
        <f t="shared" si="4"/>
        <v>0.71535650640920401</v>
      </c>
      <c r="P34" s="76">
        <f>分析係数表!C37</f>
        <v>0.69581462679851724</v>
      </c>
      <c r="Q34" s="82">
        <f t="shared" si="5"/>
        <v>0.49775552053501138</v>
      </c>
      <c r="R34" s="83">
        <v>0.60092135566689098</v>
      </c>
      <c r="S34" s="84">
        <f t="shared" si="6"/>
        <v>1.921907341754006</v>
      </c>
      <c r="T34" s="85">
        <f>分析係数表!F37</f>
        <v>0.69012607082499655</v>
      </c>
      <c r="U34" s="86">
        <f t="shared" si="7"/>
        <v>1.326358362254406</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投入係数表!L35</f>
        <v>3.9808917197452229E-3</v>
      </c>
      <c r="E35" s="77">
        <f t="shared" si="0"/>
        <v>0.39808917197452232</v>
      </c>
      <c r="F35" s="76">
        <f>分析係数表!C38</f>
        <v>0.41697687137236916</v>
      </c>
      <c r="G35" s="77">
        <f t="shared" si="1"/>
        <v>0.16599397745715333</v>
      </c>
      <c r="H35" s="77">
        <v>0.29015692790297731</v>
      </c>
      <c r="I35" s="77">
        <f t="shared" si="2"/>
        <v>0.29015692790297731</v>
      </c>
      <c r="J35" s="76">
        <f>分析係数表!G38</f>
        <v>8.9658129653451837E-2</v>
      </c>
      <c r="K35" s="78">
        <f t="shared" si="3"/>
        <v>2.6014927461772416E-2</v>
      </c>
      <c r="L35" s="79"/>
      <c r="M35" s="80"/>
      <c r="N35" s="81">
        <f>分析係数表!H38</f>
        <v>4.1195576072902453E-2</v>
      </c>
      <c r="O35" s="82">
        <f t="shared" si="4"/>
        <v>0.64137970803120736</v>
      </c>
      <c r="P35" s="76">
        <f>分析係数表!C38</f>
        <v>0.41697687137236916</v>
      </c>
      <c r="Q35" s="82">
        <f t="shared" si="5"/>
        <v>0.26744050401657643</v>
      </c>
      <c r="R35" s="83">
        <v>0.37774032324914764</v>
      </c>
      <c r="S35" s="84">
        <f t="shared" si="6"/>
        <v>0.66789725115212495</v>
      </c>
      <c r="T35" s="85">
        <f>分析係数表!F38</f>
        <v>0.51116828441118001</v>
      </c>
      <c r="U35" s="86">
        <f t="shared" si="7"/>
        <v>0.34140789203437472</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投入係数表!L36</f>
        <v>0</v>
      </c>
      <c r="E36" s="77">
        <f t="shared" si="0"/>
        <v>0</v>
      </c>
      <c r="F36" s="76">
        <f>分析係数表!C39</f>
        <v>1</v>
      </c>
      <c r="G36" s="77">
        <f t="shared" si="1"/>
        <v>0</v>
      </c>
      <c r="H36" s="77">
        <v>4.0839211174489264E-3</v>
      </c>
      <c r="I36" s="77">
        <f t="shared" si="2"/>
        <v>4.0839211174489264E-3</v>
      </c>
      <c r="J36" s="76">
        <f>分析係数表!G39</f>
        <v>0.3542438962035025</v>
      </c>
      <c r="K36" s="78">
        <f t="shared" si="3"/>
        <v>1.4467041284328694E-3</v>
      </c>
      <c r="L36" s="79"/>
      <c r="M36" s="80"/>
      <c r="N36" s="81">
        <f>分析係数表!H39</f>
        <v>3.5817057247689217E-3</v>
      </c>
      <c r="O36" s="82">
        <f t="shared" si="4"/>
        <v>5.5764079325912493E-2</v>
      </c>
      <c r="P36" s="76">
        <f>分析係数表!C39</f>
        <v>1</v>
      </c>
      <c r="Q36" s="82">
        <f t="shared" si="5"/>
        <v>5.5764079325912493E-2</v>
      </c>
      <c r="R36" s="83">
        <v>6.1083231522121188E-2</v>
      </c>
      <c r="S36" s="84">
        <f t="shared" si="6"/>
        <v>6.5167152639570111E-2</v>
      </c>
      <c r="T36" s="85">
        <f>分析係数表!F39</f>
        <v>0.7050204525118241</v>
      </c>
      <c r="U36" s="86">
        <f t="shared" si="7"/>
        <v>4.5944175442856831E-2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投入係数表!L37</f>
        <v>1.9904458598726116E-4</v>
      </c>
      <c r="E37" s="77">
        <f t="shared" si="0"/>
        <v>1.9904458598726117E-2</v>
      </c>
      <c r="F37" s="76">
        <f>分析係数表!C40</f>
        <v>1</v>
      </c>
      <c r="G37" s="77">
        <f t="shared" si="1"/>
        <v>1.9904458598726117E-2</v>
      </c>
      <c r="H37" s="77">
        <v>2.4845286740338573E-2</v>
      </c>
      <c r="I37" s="77">
        <f t="shared" si="2"/>
        <v>2.4845286740338573E-2</v>
      </c>
      <c r="J37" s="76">
        <f>分析係数表!G40</f>
        <v>0.54480720679366534</v>
      </c>
      <c r="K37" s="78">
        <f t="shared" si="3"/>
        <v>1.3535891270991548E-2</v>
      </c>
      <c r="L37" s="79"/>
      <c r="M37" s="80"/>
      <c r="N37" s="81">
        <f>分析係数表!H40</f>
        <v>3.1654426986686419E-2</v>
      </c>
      <c r="O37" s="82">
        <f t="shared" si="4"/>
        <v>0.49283221826264617</v>
      </c>
      <c r="P37" s="76">
        <f>分析係数表!C40</f>
        <v>1</v>
      </c>
      <c r="Q37" s="82">
        <f t="shared" si="5"/>
        <v>0.49283221826264617</v>
      </c>
      <c r="R37" s="83">
        <v>0.49677298373641582</v>
      </c>
      <c r="S37" s="84">
        <f t="shared" si="6"/>
        <v>0.52161827047675435</v>
      </c>
      <c r="T37" s="85">
        <f>分析係数表!F40</f>
        <v>0.74295960523295845</v>
      </c>
      <c r="U37" s="86">
        <f t="shared" si="7"/>
        <v>0.38754130431570794</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投入係数表!L38</f>
        <v>0</v>
      </c>
      <c r="E38" s="77">
        <f t="shared" si="0"/>
        <v>0</v>
      </c>
      <c r="F38" s="76">
        <f>分析係数表!C41</f>
        <v>0.7716092186228849</v>
      </c>
      <c r="G38" s="77">
        <f t="shared" si="1"/>
        <v>0</v>
      </c>
      <c r="H38" s="77">
        <v>2.6378969837785957E-3</v>
      </c>
      <c r="I38" s="77">
        <f t="shared" si="2"/>
        <v>2.6378969837785957E-3</v>
      </c>
      <c r="J38" s="76">
        <f>分析係数表!G41</f>
        <v>0.4437271381292458</v>
      </c>
      <c r="K38" s="78">
        <f t="shared" si="3"/>
        <v>1.1705064792918458E-3</v>
      </c>
      <c r="L38" s="79"/>
      <c r="M38" s="80"/>
      <c r="N38" s="81">
        <f>分析係数表!H41</f>
        <v>4.8285080570498094E-2</v>
      </c>
      <c r="O38" s="82">
        <f t="shared" si="4"/>
        <v>0.75175719897118198</v>
      </c>
      <c r="P38" s="76">
        <f>分析係数表!C41</f>
        <v>0.7716092186228849</v>
      </c>
      <c r="Q38" s="82">
        <f t="shared" si="5"/>
        <v>0.58006278489228236</v>
      </c>
      <c r="R38" s="83">
        <v>0.59116379109870598</v>
      </c>
      <c r="S38" s="84">
        <f t="shared" si="6"/>
        <v>0.59380168808248457</v>
      </c>
      <c r="T38" s="85">
        <f>分析係数表!F41</f>
        <v>0.54924555826511057</v>
      </c>
      <c r="U38" s="86">
        <f t="shared" si="7"/>
        <v>0.32614293966962932</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投入係数表!L39</f>
        <v>3.9808917197452231E-4</v>
      </c>
      <c r="E39" s="77">
        <f>$C$14*D39</f>
        <v>3.9808917197452234E-2</v>
      </c>
      <c r="F39" s="76">
        <f>分析係数表!C42</f>
        <v>0.97588334268087495</v>
      </c>
      <c r="G39" s="77">
        <f>E39*F39</f>
        <v>3.8848859183155858E-2</v>
      </c>
      <c r="H39" s="77">
        <v>4.7466299465432737E-2</v>
      </c>
      <c r="I39" s="77">
        <f>C39+H39</f>
        <v>4.7466299465432737E-2</v>
      </c>
      <c r="J39" s="76">
        <f>分析係数表!G42</f>
        <v>0.48510773130544993</v>
      </c>
      <c r="K39" s="78">
        <f>I39*J39</f>
        <v>2.3026268847141165E-2</v>
      </c>
      <c r="L39" s="79"/>
      <c r="M39" s="80"/>
      <c r="N39" s="81">
        <f>分析係数表!H42</f>
        <v>1.103120860117981E-2</v>
      </c>
      <c r="O39" s="82">
        <f t="shared" si="4"/>
        <v>0.17174643557199717</v>
      </c>
      <c r="P39" s="76">
        <f>分析係数表!C42</f>
        <v>0.97588334268087495</v>
      </c>
      <c r="Q39" s="82">
        <f>O39*P39</f>
        <v>0.16760448563952612</v>
      </c>
      <c r="R39" s="83">
        <v>0.17758173665352509</v>
      </c>
      <c r="S39" s="84">
        <f>I39+R39</f>
        <v>0.22504803611895782</v>
      </c>
      <c r="T39" s="85">
        <f>分析係数表!F42</f>
        <v>0.55931558935361214</v>
      </c>
      <c r="U39" s="86">
        <f t="shared" si="7"/>
        <v>0.12587287495474789</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投入係数表!L40</f>
        <v>3.5628980891719744E-2</v>
      </c>
      <c r="E40" s="77">
        <f>$C$14*D40</f>
        <v>3.5628980891719744</v>
      </c>
      <c r="F40" s="76">
        <f>分析係数表!C43</f>
        <v>0.34022693007694482</v>
      </c>
      <c r="G40" s="77">
        <f>E40*F40</f>
        <v>1.2121938790559936</v>
      </c>
      <c r="H40" s="77">
        <v>1.4685319340123002</v>
      </c>
      <c r="I40" s="77">
        <f>C40+H40</f>
        <v>1.4685319340123002</v>
      </c>
      <c r="J40" s="76">
        <f>分析係数表!G43</f>
        <v>0.33724329370148376</v>
      </c>
      <c r="K40" s="78">
        <f>I40*J40</f>
        <v>0.49525254633211813</v>
      </c>
      <c r="L40" s="79"/>
      <c r="M40" s="80"/>
      <c r="N40" s="81">
        <f>分析係数表!H43</f>
        <v>3.0928867340200058E-2</v>
      </c>
      <c r="O40" s="82">
        <f t="shared" si="4"/>
        <v>0.48153587825275973</v>
      </c>
      <c r="P40" s="76">
        <f>分析係数表!C43</f>
        <v>0.34022693007694482</v>
      </c>
      <c r="Q40" s="82">
        <f>O40*P40</f>
        <v>0.1638314735798419</v>
      </c>
      <c r="R40" s="83">
        <v>0.35958575264114084</v>
      </c>
      <c r="S40" s="84">
        <f>I40+R40</f>
        <v>1.828117686653441</v>
      </c>
      <c r="T40" s="85">
        <f>分析係数表!F43</f>
        <v>0.5626289672791589</v>
      </c>
      <c r="U40" s="86">
        <f t="shared" si="7"/>
        <v>1.0285519661065905</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投入係数表!L41</f>
        <v>0</v>
      </c>
      <c r="E41" s="77">
        <f>$C$14*D41</f>
        <v>0</v>
      </c>
      <c r="F41" s="76">
        <f>分析係数表!C44</f>
        <v>0.45077084579422144</v>
      </c>
      <c r="G41" s="77">
        <f>E41*F41</f>
        <v>0</v>
      </c>
      <c r="H41" s="77">
        <v>3.3531091743264491E-3</v>
      </c>
      <c r="I41" s="77">
        <f>C41+H41</f>
        <v>3.3531091743264491E-3</v>
      </c>
      <c r="J41" s="76">
        <f>分析係数表!G44</f>
        <v>0.26937180019371798</v>
      </c>
      <c r="K41" s="78">
        <f>I41*J41</f>
        <v>9.0323305453438691E-4</v>
      </c>
      <c r="L41" s="79"/>
      <c r="M41" s="80"/>
      <c r="N41" s="81">
        <f>分析係数表!H44</f>
        <v>0.10969619474561307</v>
      </c>
      <c r="O41" s="82">
        <f t="shared" si="4"/>
        <v>1.7078754581212183</v>
      </c>
      <c r="P41" s="76">
        <f>分析係数表!C44</f>
        <v>0.45077084579422144</v>
      </c>
      <c r="Q41" s="82">
        <f>O41*P41</f>
        <v>0.76986046476849501</v>
      </c>
      <c r="R41" s="83">
        <v>0.782138036117068</v>
      </c>
      <c r="S41" s="84">
        <f>I41+R41</f>
        <v>0.78549114529139441</v>
      </c>
      <c r="T41" s="85">
        <f>分析係数表!F44</f>
        <v>0.50977584059775838</v>
      </c>
      <c r="U41" s="86">
        <f t="shared" si="7"/>
        <v>0.40042440887301656</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投入係数表!L42</f>
        <v>1.9904458598726116E-4</v>
      </c>
      <c r="E42" s="77">
        <f>$C$14*D42</f>
        <v>1.9904458598726117E-2</v>
      </c>
      <c r="F42" s="76">
        <f>分析係数表!C45</f>
        <v>1</v>
      </c>
      <c r="G42" s="77">
        <f>E42*F42</f>
        <v>1.9904458598726117E-2</v>
      </c>
      <c r="H42" s="77">
        <v>2.9467194399626671E-2</v>
      </c>
      <c r="I42" s="77">
        <f>C42+H42</f>
        <v>2.9467194399626671E-2</v>
      </c>
      <c r="J42" s="76">
        <f>分析係数表!G45</f>
        <v>0</v>
      </c>
      <c r="K42" s="78">
        <f>I42*J42</f>
        <v>0</v>
      </c>
      <c r="L42" s="79"/>
      <c r="M42" s="80"/>
      <c r="N42" s="81">
        <f>分析係数表!H45</f>
        <v>0</v>
      </c>
      <c r="O42" s="82">
        <f t="shared" si="4"/>
        <v>0</v>
      </c>
      <c r="P42" s="76">
        <f>分析係数表!C45</f>
        <v>1</v>
      </c>
      <c r="Q42" s="82">
        <f>O42*P42</f>
        <v>0</v>
      </c>
      <c r="R42" s="83">
        <v>9.2573525574034463E-3</v>
      </c>
      <c r="S42" s="84">
        <f>I42+R42</f>
        <v>3.872454695703012E-2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投入係数表!L43</f>
        <v>2.1894904458598726E-3</v>
      </c>
      <c r="E43" s="77">
        <f>$C$14*D43</f>
        <v>0.21894904458598727</v>
      </c>
      <c r="F43" s="76">
        <f>分析係数表!C46</f>
        <v>7.4198450828512619E-2</v>
      </c>
      <c r="G43" s="77">
        <f>E43*F43</f>
        <v>1.6245679918663193E-2</v>
      </c>
      <c r="H43" s="77">
        <v>2.1548898557113123E-2</v>
      </c>
      <c r="I43" s="77">
        <f>C43+H43</f>
        <v>2.1548898557113123E-2</v>
      </c>
      <c r="J43" s="76">
        <f>分析係数表!G46</f>
        <v>9.2287409360580098E-3</v>
      </c>
      <c r="K43" s="78">
        <f>I43*J43</f>
        <v>1.9886920224099127E-4</v>
      </c>
      <c r="L43" s="79"/>
      <c r="M43" s="80"/>
      <c r="N43" s="81">
        <f>分析係数表!H46</f>
        <v>2.0514344703613255E-2</v>
      </c>
      <c r="O43" s="82">
        <f t="shared" si="4"/>
        <v>0.31939071305061129</v>
      </c>
      <c r="P43" s="76">
        <f>分析係数表!C46</f>
        <v>7.4198450828512619E-2</v>
      </c>
      <c r="Q43" s="82">
        <f>O43*P43</f>
        <v>2.3698296117369365E-2</v>
      </c>
      <c r="R43" s="83">
        <v>2.8066622197038496E-2</v>
      </c>
      <c r="S43" s="84">
        <f>I43+R43</f>
        <v>4.9615520754151619E-2</v>
      </c>
      <c r="T43" s="85">
        <f>分析係数表!F46</f>
        <v>0.31311799604482532</v>
      </c>
      <c r="U43" s="86">
        <f t="shared" si="7"/>
        <v>1.5535512431260395E-2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投入係数表!L44</f>
        <v>0.64371019108280259</v>
      </c>
      <c r="E44" s="91">
        <f>SUM(E5:E43)</f>
        <v>64.371019108280279</v>
      </c>
      <c r="F44" s="92">
        <f>分析係数表!C47</f>
        <v>0.51595339019249375</v>
      </c>
      <c r="G44" s="91">
        <f>SUM(G5:G43)</f>
        <v>7.8227216734690943</v>
      </c>
      <c r="H44" s="91">
        <f>SUM(H5:H43)</f>
        <v>8.8601004991313665</v>
      </c>
      <c r="I44" s="91">
        <f>SUM(I5:I43)</f>
        <v>108.86010049913139</v>
      </c>
      <c r="J44" s="92">
        <f>分析係数表!G47</f>
        <v>0.27631170572057684</v>
      </c>
      <c r="K44" s="93">
        <f>SUM(K5:K43)</f>
        <v>24.817970893389852</v>
      </c>
      <c r="L44" s="94">
        <f>最終需要_まとめ!$L$33</f>
        <v>0.62733333333333341</v>
      </c>
      <c r="M44" s="91">
        <f>K44*L44</f>
        <v>15.569140407119901</v>
      </c>
      <c r="N44" s="95">
        <f>分析係数表!H47</f>
        <v>1</v>
      </c>
      <c r="O44" s="96">
        <f>SUM(O5:O43)</f>
        <v>15.569140407119903</v>
      </c>
      <c r="P44" s="92">
        <f>分析係数表!C47</f>
        <v>0.51595339019249375</v>
      </c>
      <c r="Q44" s="96">
        <f>SUM(Q5:Q43)</f>
        <v>8.9127538784845211</v>
      </c>
      <c r="R44" s="91">
        <f>SUM(R5:R43)</f>
        <v>10.045600767612763</v>
      </c>
      <c r="S44" s="97">
        <f>SUM(S5:S43)</f>
        <v>118.9057012667441</v>
      </c>
      <c r="T44" s="98">
        <f>分析係数表!F47</f>
        <v>0.58636886885395456</v>
      </c>
      <c r="U44" s="99">
        <f>SUM(U5:U43)</f>
        <v>46.218556674716496</v>
      </c>
      <c r="V44" s="100">
        <f>分析係数表!D47</f>
        <v>7.5124891062718996E-2</v>
      </c>
      <c r="W44" s="164">
        <f>SUM(W5:W43)</f>
        <v>7</v>
      </c>
      <c r="X44" s="92">
        <f>分析係数表!E47</f>
        <v>6.0854966829428862E-2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242</v>
      </c>
      <c r="S2" s="3" t="s">
        <v>153</v>
      </c>
      <c r="U2" s="64" t="s">
        <v>210</v>
      </c>
      <c r="W2" s="3" t="s">
        <v>130</v>
      </c>
      <c r="Y2" s="3" t="s">
        <v>154</v>
      </c>
    </row>
    <row r="3" spans="1:25" ht="44" x14ac:dyDescent="0.2">
      <c r="B3" s="65"/>
      <c r="C3" s="66" t="s">
        <v>228</v>
      </c>
      <c r="D3" s="66" t="s">
        <v>243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投入係数表!M5</f>
        <v>1.7793594306049823E-4</v>
      </c>
      <c r="E5" s="77">
        <f t="shared" ref="E5:E38" si="0">$C$15*D5</f>
        <v>1.7793594306049824E-2</v>
      </c>
      <c r="F5" s="76">
        <f>分析係数表!C8</f>
        <v>4.9649173197653385E-3</v>
      </c>
      <c r="G5" s="77">
        <f t="shared" ref="G5:G38" si="1">E5*F5</f>
        <v>8.8343724550984685E-5</v>
      </c>
      <c r="H5" s="77">
        <f t="array" ref="H5:H43">MMULT(逆行列係数!C5:AO43,'11'!G5:G43)</f>
        <v>1.0995761886717682E-4</v>
      </c>
      <c r="I5" s="77">
        <f t="shared" ref="I5:I38" si="2">C5+H5</f>
        <v>1.0995761886717682E-4</v>
      </c>
      <c r="J5" s="76">
        <f>分析係数表!G8</f>
        <v>0.11989459815546773</v>
      </c>
      <c r="K5" s="78">
        <f t="shared" ref="K5:K38" si="3">I5*J5</f>
        <v>1.3183324528212242E-5</v>
      </c>
      <c r="L5" s="79" t="s">
        <v>183</v>
      </c>
      <c r="M5" s="80" t="s">
        <v>183</v>
      </c>
      <c r="N5" s="81">
        <f>分析係数表!H8</f>
        <v>9.9138626395589742E-3</v>
      </c>
      <c r="O5" s="82">
        <f t="shared" ref="O5:O43" si="4">$M$44*N5</f>
        <v>0.16145552460257401</v>
      </c>
      <c r="P5" s="76">
        <f>分析係数表!C8</f>
        <v>4.9649173197653385E-3</v>
      </c>
      <c r="Q5" s="82">
        <f t="shared" ref="Q5:Q38" si="5">O5*P5</f>
        <v>8.0161333047111842E-4</v>
      </c>
      <c r="R5" s="83">
        <f t="array" ref="R5:R43">MMULT(逆行列係数!C5:AO43,'11'!Q5:Q43)</f>
        <v>1.213685693767237E-3</v>
      </c>
      <c r="S5" s="84">
        <f t="shared" ref="S5:S38" si="6">I5+R5</f>
        <v>1.3236433126344138E-3</v>
      </c>
      <c r="T5" s="85">
        <f>分析係数表!F8</f>
        <v>0.45454545454545453</v>
      </c>
      <c r="U5" s="86">
        <f t="shared" ref="U5:U43" si="7">S5*T5</f>
        <v>6.0165605119746077E-4</v>
      </c>
      <c r="V5" s="87">
        <f>分析係数表!D8</f>
        <v>0.96442687747035571</v>
      </c>
      <c r="W5" s="167">
        <f t="shared" ref="W5:W43" si="8">ROUND(S5*V5,0)</f>
        <v>0</v>
      </c>
      <c r="X5" s="76">
        <f>分析係数表!E8</f>
        <v>0.8458498023715415</v>
      </c>
      <c r="Y5" s="166">
        <f t="shared" ref="Y5:Y43" si="9">ROUND(S5*X5,0)</f>
        <v>0</v>
      </c>
    </row>
    <row r="6" spans="1:25" x14ac:dyDescent="0.2">
      <c r="A6" s="6" t="s">
        <v>220</v>
      </c>
      <c r="B6" s="5" t="s">
        <v>266</v>
      </c>
      <c r="C6" s="90"/>
      <c r="D6" s="76">
        <f>投入係数表!M6</f>
        <v>0</v>
      </c>
      <c r="E6" s="77">
        <f t="shared" si="0"/>
        <v>0</v>
      </c>
      <c r="F6" s="76">
        <f>分析係数表!C9</f>
        <v>0.15391380826737022</v>
      </c>
      <c r="G6" s="77">
        <f t="shared" si="1"/>
        <v>0</v>
      </c>
      <c r="H6" s="77">
        <v>1.8813296869054659E-4</v>
      </c>
      <c r="I6" s="77">
        <f t="shared" si="2"/>
        <v>1.8813296869054659E-4</v>
      </c>
      <c r="J6" s="76">
        <f>分析係数表!G9</f>
        <v>0.24468085106382978</v>
      </c>
      <c r="K6" s="78">
        <f t="shared" si="3"/>
        <v>4.603253489236778E-5</v>
      </c>
      <c r="L6" s="79"/>
      <c r="M6" s="80"/>
      <c r="N6" s="81">
        <f>分析係数表!H9</f>
        <v>5.2529564767522905E-4</v>
      </c>
      <c r="O6" s="82">
        <f t="shared" si="4"/>
        <v>8.5548778967776701E-3</v>
      </c>
      <c r="P6" s="76">
        <f>分析係数表!C9</f>
        <v>0.15391380826737022</v>
      </c>
      <c r="Q6" s="82">
        <f t="shared" si="5"/>
        <v>1.3167138363554018E-3</v>
      </c>
      <c r="R6" s="83">
        <v>1.5266645777492556E-3</v>
      </c>
      <c r="S6" s="84">
        <f t="shared" si="6"/>
        <v>1.7147975464398022E-3</v>
      </c>
      <c r="T6" s="85">
        <f>分析係数表!F9</f>
        <v>0.66489361702127658</v>
      </c>
      <c r="U6" s="86">
        <f t="shared" si="7"/>
        <v>1.1401579431115705E-3</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投入係数表!M7</f>
        <v>0</v>
      </c>
      <c r="E7" s="77">
        <f t="shared" si="0"/>
        <v>0</v>
      </c>
      <c r="F7" s="76">
        <f>分析係数表!C10</f>
        <v>3.7301329873500322E-3</v>
      </c>
      <c r="G7" s="77">
        <f t="shared" si="1"/>
        <v>0</v>
      </c>
      <c r="H7" s="77">
        <v>2.6510771452509114E-6</v>
      </c>
      <c r="I7" s="77">
        <f t="shared" si="2"/>
        <v>2.6510771452509114E-6</v>
      </c>
      <c r="J7" s="76">
        <f>分析係数表!G10</f>
        <v>0.17857142857142858</v>
      </c>
      <c r="K7" s="78">
        <f t="shared" si="3"/>
        <v>4.7340663308051992E-7</v>
      </c>
      <c r="L7" s="79"/>
      <c r="M7" s="80"/>
      <c r="N7" s="81">
        <f>分析係数表!H10</f>
        <v>9.7827374022421611E-4</v>
      </c>
      <c r="O7" s="82">
        <f t="shared" si="4"/>
        <v>1.5932004071003494E-2</v>
      </c>
      <c r="P7" s="76">
        <f>分析係数表!C10</f>
        <v>3.7301329873500322E-3</v>
      </c>
      <c r="Q7" s="82">
        <f t="shared" si="5"/>
        <v>5.9428493939845142E-5</v>
      </c>
      <c r="R7" s="83">
        <v>1.1687571543647622E-4</v>
      </c>
      <c r="S7" s="84">
        <f t="shared" si="6"/>
        <v>1.1952679258172713E-4</v>
      </c>
      <c r="T7" s="85">
        <f>分析係数表!F10</f>
        <v>0.5178571428571429</v>
      </c>
      <c r="U7" s="86">
        <f t="shared" si="7"/>
        <v>6.1897803301251561E-5</v>
      </c>
      <c r="V7" s="87">
        <f>分析係数表!D10</f>
        <v>0</v>
      </c>
      <c r="W7" s="167">
        <f t="shared" si="8"/>
        <v>0</v>
      </c>
      <c r="X7" s="76">
        <f>分析係数表!E10</f>
        <v>0</v>
      </c>
      <c r="Y7" s="166">
        <f t="shared" si="9"/>
        <v>0</v>
      </c>
    </row>
    <row r="8" spans="1:25" x14ac:dyDescent="0.2">
      <c r="A8" s="6" t="s">
        <v>222</v>
      </c>
      <c r="B8" s="5" t="s">
        <v>27</v>
      </c>
      <c r="C8" s="90"/>
      <c r="D8" s="76">
        <f>投入係数表!M8</f>
        <v>6.8683274021352311E-2</v>
      </c>
      <c r="E8" s="77">
        <f t="shared" si="0"/>
        <v>6.8683274021352307</v>
      </c>
      <c r="F8" s="76">
        <f>分析係数表!C11</f>
        <v>0.13696369636963701</v>
      </c>
      <c r="G8" s="77">
        <f t="shared" si="1"/>
        <v>0.94071150887330746</v>
      </c>
      <c r="H8" s="77">
        <v>0.95996383240994709</v>
      </c>
      <c r="I8" s="77">
        <f t="shared" si="2"/>
        <v>0.95996383240994709</v>
      </c>
      <c r="J8" s="76">
        <f>分析係数表!G11</f>
        <v>0.3392857142857143</v>
      </c>
      <c r="K8" s="78">
        <f t="shared" si="3"/>
        <v>0.32570201456766062</v>
      </c>
      <c r="L8" s="79"/>
      <c r="M8" s="80"/>
      <c r="N8" s="81">
        <f>分析係数表!H11</f>
        <v>-1.9072761791536302E-5</v>
      </c>
      <c r="O8" s="82">
        <f t="shared" si="4"/>
        <v>-3.1061583891477167E-4</v>
      </c>
      <c r="P8" s="76">
        <f>分析係数表!C11</f>
        <v>0.13696369636963701</v>
      </c>
      <c r="Q8" s="82">
        <f t="shared" si="5"/>
        <v>-4.254309344872287E-5</v>
      </c>
      <c r="R8" s="83">
        <v>7.8287634701896505E-4</v>
      </c>
      <c r="S8" s="84">
        <f t="shared" si="6"/>
        <v>0.96074670875696611</v>
      </c>
      <c r="T8" s="85">
        <f>分析係数表!F11</f>
        <v>0.56043956043956045</v>
      </c>
      <c r="U8" s="86">
        <f t="shared" si="7"/>
        <v>0.53844046314950844</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投入係数表!M9</f>
        <v>5.338078291814947E-4</v>
      </c>
      <c r="E9" s="77">
        <f t="shared" si="0"/>
        <v>5.3380782918149468E-2</v>
      </c>
      <c r="F9" s="76">
        <f>分析係数表!C12</f>
        <v>0.20704451619317732</v>
      </c>
      <c r="G9" s="77">
        <f t="shared" si="1"/>
        <v>1.1052198373301281E-2</v>
      </c>
      <c r="H9" s="77">
        <v>1.219671853418753E-2</v>
      </c>
      <c r="I9" s="77">
        <f t="shared" si="2"/>
        <v>1.219671853418753E-2</v>
      </c>
      <c r="J9" s="76">
        <f>分析係数表!G12</f>
        <v>0.14105339609201503</v>
      </c>
      <c r="K9" s="78">
        <f t="shared" si="3"/>
        <v>1.7203885704255746E-3</v>
      </c>
      <c r="L9" s="79"/>
      <c r="M9" s="80"/>
      <c r="N9" s="81">
        <f>分析係数表!H12</f>
        <v>8.4721207878004259E-2</v>
      </c>
      <c r="O9" s="82">
        <f t="shared" si="4"/>
        <v>1.3797555564594157</v>
      </c>
      <c r="P9" s="76">
        <f>分析係数表!C12</f>
        <v>0.20704451619317732</v>
      </c>
      <c r="Q9" s="82">
        <f t="shared" si="5"/>
        <v>0.28567082165198787</v>
      </c>
      <c r="R9" s="83">
        <v>0.32587091760079184</v>
      </c>
      <c r="S9" s="84">
        <f t="shared" si="6"/>
        <v>0.33806763613497937</v>
      </c>
      <c r="T9" s="85">
        <f>分析係数表!F12</f>
        <v>0.31004441526879617</v>
      </c>
      <c r="U9" s="86">
        <f t="shared" si="7"/>
        <v>0.10481598256677382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投入係数表!M10</f>
        <v>3.3807829181494663E-3</v>
      </c>
      <c r="E10" s="77">
        <f t="shared" si="0"/>
        <v>0.33807829181494664</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0.22161145873906815</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投入係数表!M11</f>
        <v>2.0818505338078292E-2</v>
      </c>
      <c r="E11" s="77">
        <f t="shared" si="0"/>
        <v>2.0818505338078293</v>
      </c>
      <c r="F11" s="76">
        <f>分析係数表!C14</f>
        <v>3.4828780992665287E-2</v>
      </c>
      <c r="G11" s="77">
        <f t="shared" si="1"/>
        <v>7.250831630145621E-2</v>
      </c>
      <c r="H11" s="77">
        <v>7.8136172604501189E-2</v>
      </c>
      <c r="I11" s="77">
        <f t="shared" si="2"/>
        <v>7.8136172604501189E-2</v>
      </c>
      <c r="J11" s="76">
        <f>分析係数表!G14</f>
        <v>0.17656215254614188</v>
      </c>
      <c r="K11" s="78">
        <f t="shared" si="3"/>
        <v>1.3795890826767611E-2</v>
      </c>
      <c r="L11" s="79"/>
      <c r="M11" s="80"/>
      <c r="N11" s="81">
        <f>分析係数表!H14</f>
        <v>1.0569488826143035E-3</v>
      </c>
      <c r="O11" s="82">
        <f t="shared" si="4"/>
        <v>1.7213294406526931E-2</v>
      </c>
      <c r="P11" s="76">
        <f>分析係数表!C14</f>
        <v>3.4828780992665287E-2</v>
      </c>
      <c r="Q11" s="82">
        <f t="shared" si="5"/>
        <v>5.9951806104719687E-4</v>
      </c>
      <c r="R11" s="83">
        <v>2.5285188107703489E-3</v>
      </c>
      <c r="S11" s="84">
        <f t="shared" si="6"/>
        <v>8.0664691415271536E-2</v>
      </c>
      <c r="T11" s="85">
        <f>分析係数表!F14</f>
        <v>0.31487658438959304</v>
      </c>
      <c r="U11" s="86">
        <f t="shared" si="7"/>
        <v>2.5399422513681227E-2</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投入係数表!M12</f>
        <v>3.4875444839857654E-2</v>
      </c>
      <c r="E12" s="77">
        <f t="shared" si="0"/>
        <v>3.4875444839857654</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0.12608414594615439</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投入係数表!M13</f>
        <v>2.2597864768683276E-2</v>
      </c>
      <c r="E13" s="77">
        <f t="shared" si="0"/>
        <v>2.2597864768683276</v>
      </c>
      <c r="F13" s="76">
        <f>分析係数表!C16</f>
        <v>1.5929944110702698E-2</v>
      </c>
      <c r="G13" s="77">
        <f t="shared" si="1"/>
        <v>3.5998272278634218E-2</v>
      </c>
      <c r="H13" s="77">
        <v>3.9180822713508312E-2</v>
      </c>
      <c r="I13" s="77">
        <f t="shared" si="2"/>
        <v>3.9180822713508312E-2</v>
      </c>
      <c r="J13" s="76">
        <f>分析係数表!G16</f>
        <v>3.3304867634500426E-2</v>
      </c>
      <c r="K13" s="78">
        <f t="shared" si="3"/>
        <v>1.3049121142842221E-3</v>
      </c>
      <c r="L13" s="79"/>
      <c r="M13" s="80"/>
      <c r="N13" s="81">
        <f>分析係数表!H16</f>
        <v>1.5715955716225912E-2</v>
      </c>
      <c r="O13" s="82">
        <f t="shared" si="4"/>
        <v>0.25594745126577184</v>
      </c>
      <c r="P13" s="76">
        <f>分析係数表!C16</f>
        <v>1.5929944110702698E-2</v>
      </c>
      <c r="Q13" s="82">
        <f t="shared" si="5"/>
        <v>4.0772285939405482E-3</v>
      </c>
      <c r="R13" s="83">
        <v>4.7295605751972386E-3</v>
      </c>
      <c r="S13" s="84">
        <f t="shared" si="6"/>
        <v>4.391038328870555E-2</v>
      </c>
      <c r="T13" s="85">
        <f>分析係数表!F16</f>
        <v>0.28693424423569597</v>
      </c>
      <c r="U13" s="86">
        <f t="shared" si="7"/>
        <v>1.2599392643044461E-2</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投入係数表!M14</f>
        <v>7.8291814946619218E-3</v>
      </c>
      <c r="E14" s="77">
        <f t="shared" si="0"/>
        <v>0.7829181494661922</v>
      </c>
      <c r="F14" s="76">
        <f>分析係数表!C17</f>
        <v>3.0755163958272713E-2</v>
      </c>
      <c r="G14" s="77">
        <f t="shared" si="1"/>
        <v>2.4078776052740204E-2</v>
      </c>
      <c r="H14" s="77">
        <v>2.7729920452988194E-2</v>
      </c>
      <c r="I14" s="77">
        <f t="shared" si="2"/>
        <v>2.7729920452988194E-2</v>
      </c>
      <c r="J14" s="76">
        <f>分析係数表!G17</f>
        <v>0.21735668789808918</v>
      </c>
      <c r="K14" s="78">
        <f t="shared" si="3"/>
        <v>6.0272836653389944E-3</v>
      </c>
      <c r="L14" s="79"/>
      <c r="M14" s="80"/>
      <c r="N14" s="81">
        <f>分析係数表!H17</f>
        <v>2.8450203005708319E-3</v>
      </c>
      <c r="O14" s="82">
        <f t="shared" si="4"/>
        <v>4.6333529304786771E-2</v>
      </c>
      <c r="P14" s="76">
        <f>分析係数表!C17</f>
        <v>3.0755163958272713E-2</v>
      </c>
      <c r="Q14" s="82">
        <f t="shared" si="5"/>
        <v>1.4249952905341506E-3</v>
      </c>
      <c r="R14" s="83">
        <v>3.0431684889652365E-3</v>
      </c>
      <c r="S14" s="84">
        <f t="shared" si="6"/>
        <v>3.0773088941953429E-2</v>
      </c>
      <c r="T14" s="85">
        <f>分析係数表!F17</f>
        <v>0.33877388535031849</v>
      </c>
      <c r="U14" s="86">
        <f t="shared" si="7"/>
        <v>1.0425118905096484E-2</v>
      </c>
      <c r="V14" s="87">
        <f>分析係数表!D17</f>
        <v>5.8320063694267517E-2</v>
      </c>
      <c r="W14" s="167">
        <f t="shared" si="8"/>
        <v>0</v>
      </c>
      <c r="X14" s="76">
        <f>分析係数表!E17</f>
        <v>5.5732484076433123E-2</v>
      </c>
      <c r="Y14" s="166">
        <f t="shared" si="9"/>
        <v>0</v>
      </c>
    </row>
    <row r="15" spans="1:25" x14ac:dyDescent="0.2">
      <c r="A15" s="6" t="s">
        <v>3</v>
      </c>
      <c r="B15" s="5" t="s">
        <v>31</v>
      </c>
      <c r="C15" s="75">
        <f>最終需要_まとめ!C16</f>
        <v>100</v>
      </c>
      <c r="D15" s="76">
        <f>投入係数表!M15</f>
        <v>8.6832740213523135E-2</v>
      </c>
      <c r="E15" s="77">
        <f t="shared" si="0"/>
        <v>8.6832740213523127</v>
      </c>
      <c r="F15" s="76">
        <f>分析係数表!C18</f>
        <v>0.10308017346825304</v>
      </c>
      <c r="G15" s="77">
        <f t="shared" si="1"/>
        <v>0.89507339239337158</v>
      </c>
      <c r="H15" s="77">
        <v>0.90782337221411502</v>
      </c>
      <c r="I15" s="77">
        <f t="shared" si="2"/>
        <v>100.90782337221411</v>
      </c>
      <c r="J15" s="76">
        <f>分析係数表!G18</f>
        <v>0.21565836298932384</v>
      </c>
      <c r="K15" s="78">
        <f t="shared" si="3"/>
        <v>21.761616001267527</v>
      </c>
      <c r="L15" s="79"/>
      <c r="M15" s="80"/>
      <c r="N15" s="81">
        <f>分析係数表!H18</f>
        <v>4.148325689659146E-4</v>
      </c>
      <c r="O15" s="82">
        <f t="shared" si="4"/>
        <v>6.7558944963962836E-3</v>
      </c>
      <c r="P15" s="76">
        <f>分析係数表!C18</f>
        <v>0.10308017346825304</v>
      </c>
      <c r="Q15" s="82">
        <f t="shared" si="5"/>
        <v>6.9639877662174498E-4</v>
      </c>
      <c r="R15" s="83">
        <v>1.7393357213268527E-3</v>
      </c>
      <c r="S15" s="84">
        <f t="shared" si="6"/>
        <v>100.90956270793544</v>
      </c>
      <c r="T15" s="85">
        <f>分析係数表!F18</f>
        <v>0.45978647686832741</v>
      </c>
      <c r="U15" s="86">
        <f t="shared" si="7"/>
        <v>46.396852319805191</v>
      </c>
      <c r="V15" s="87">
        <f>分析係数表!D18</f>
        <v>3.6120996441281139E-2</v>
      </c>
      <c r="W15" s="167">
        <f t="shared" si="8"/>
        <v>4</v>
      </c>
      <c r="X15" s="76">
        <f>分析係数表!E18</f>
        <v>3.3096085409252671E-2</v>
      </c>
      <c r="Y15" s="166">
        <f t="shared" si="9"/>
        <v>3</v>
      </c>
    </row>
    <row r="16" spans="1:25" x14ac:dyDescent="0.2">
      <c r="A16" s="6" t="s">
        <v>4</v>
      </c>
      <c r="B16" s="5" t="s">
        <v>32</v>
      </c>
      <c r="C16" s="90"/>
      <c r="D16" s="76">
        <f>投入係数表!M16</f>
        <v>8.5409252669039152E-3</v>
      </c>
      <c r="E16" s="77">
        <f t="shared" si="0"/>
        <v>0.85409252669039148</v>
      </c>
      <c r="F16" s="76">
        <f>分析係数表!C19</f>
        <v>0.24776062511911567</v>
      </c>
      <c r="G16" s="77">
        <f t="shared" si="1"/>
        <v>0.21161049832237638</v>
      </c>
      <c r="H16" s="77">
        <v>0.25544122937884933</v>
      </c>
      <c r="I16" s="77">
        <f t="shared" si="2"/>
        <v>0.25544122937884933</v>
      </c>
      <c r="J16" s="76">
        <f>分析係数表!G19</f>
        <v>5.7676438653637349E-2</v>
      </c>
      <c r="K16" s="78">
        <f t="shared" si="3"/>
        <v>1.4732940395878909E-2</v>
      </c>
      <c r="L16" s="79"/>
      <c r="M16" s="80"/>
      <c r="N16" s="81">
        <f>分析係数表!H19</f>
        <v>-1.0648958666941103E-4</v>
      </c>
      <c r="O16" s="82">
        <f t="shared" si="4"/>
        <v>-1.7342717672741417E-3</v>
      </c>
      <c r="P16" s="76">
        <f>分析係数表!C19</f>
        <v>0.24776062511911567</v>
      </c>
      <c r="Q16" s="82">
        <f t="shared" si="5"/>
        <v>-4.2968425718627483E-4</v>
      </c>
      <c r="R16" s="83">
        <v>1.4707196161787557E-3</v>
      </c>
      <c r="S16" s="84">
        <f t="shared" si="6"/>
        <v>0.25691194899502806</v>
      </c>
      <c r="T16" s="85">
        <f>分析係数表!F19</f>
        <v>0.24017372421281216</v>
      </c>
      <c r="U16" s="86">
        <f t="shared" si="7"/>
        <v>6.1703499584907937E-2</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投入係数表!M17</f>
        <v>1.0320284697508897E-2</v>
      </c>
      <c r="E17" s="77">
        <f t="shared" si="0"/>
        <v>1.0320284697508897</v>
      </c>
      <c r="F17" s="76">
        <f>分析係数表!C20</f>
        <v>4.2097488921713389E-2</v>
      </c>
      <c r="G17" s="77">
        <f t="shared" si="1"/>
        <v>4.3445807072230898E-2</v>
      </c>
      <c r="H17" s="77">
        <v>4.5344089588749838E-2</v>
      </c>
      <c r="I17" s="77">
        <f t="shared" si="2"/>
        <v>4.5344089588749838E-2</v>
      </c>
      <c r="J17" s="76">
        <f>分析係数表!G20</f>
        <v>0.10005104645227157</v>
      </c>
      <c r="K17" s="78">
        <f t="shared" si="3"/>
        <v>4.5367236137799733E-3</v>
      </c>
      <c r="L17" s="79"/>
      <c r="M17" s="80"/>
      <c r="N17" s="81">
        <f>分析係数表!H20</f>
        <v>5.1814336200340294E-4</v>
      </c>
      <c r="O17" s="82">
        <f t="shared" si="4"/>
        <v>8.438396957184631E-3</v>
      </c>
      <c r="P17" s="76">
        <f>分析係数表!C20</f>
        <v>4.2097488921713389E-2</v>
      </c>
      <c r="Q17" s="82">
        <f t="shared" si="5"/>
        <v>3.5523532242209995E-4</v>
      </c>
      <c r="R17" s="83">
        <v>8.2818762785158309E-4</v>
      </c>
      <c r="S17" s="84">
        <f t="shared" si="6"/>
        <v>4.6172277216601422E-2</v>
      </c>
      <c r="T17" s="85">
        <f>分析係数表!F20</f>
        <v>0.22307299642674835</v>
      </c>
      <c r="U17" s="86">
        <f t="shared" si="7"/>
        <v>1.0299788230553764E-2</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投入係数表!M18</f>
        <v>1.103202846975089E-2</v>
      </c>
      <c r="E18" s="77">
        <f t="shared" si="0"/>
        <v>1.103202846975089</v>
      </c>
      <c r="F18" s="76">
        <f>分析係数表!C21</f>
        <v>2.2200270354580387E-2</v>
      </c>
      <c r="G18" s="77">
        <f t="shared" si="1"/>
        <v>2.4491401458789752E-2</v>
      </c>
      <c r="H18" s="77">
        <v>2.7236670814580588E-2</v>
      </c>
      <c r="I18" s="77">
        <f t="shared" si="2"/>
        <v>2.7236670814580588E-2</v>
      </c>
      <c r="J18" s="76">
        <f>分析係数表!G21</f>
        <v>0.28466453674121406</v>
      </c>
      <c r="K18" s="78">
        <f t="shared" si="3"/>
        <v>7.7533142798055284E-3</v>
      </c>
      <c r="L18" s="79"/>
      <c r="M18" s="80"/>
      <c r="N18" s="81">
        <f>分析係数表!H21</f>
        <v>8.5827428061913363E-4</v>
      </c>
      <c r="O18" s="82">
        <f t="shared" si="4"/>
        <v>1.3977712751164724E-2</v>
      </c>
      <c r="P18" s="76">
        <f>分析係数表!C21</f>
        <v>2.2200270354580387E-2</v>
      </c>
      <c r="Q18" s="82">
        <f t="shared" si="5"/>
        <v>3.1030900201452249E-4</v>
      </c>
      <c r="R18" s="83">
        <v>8.6447085146934782E-4</v>
      </c>
      <c r="S18" s="84">
        <f t="shared" si="6"/>
        <v>2.8101141666049937E-2</v>
      </c>
      <c r="T18" s="85">
        <f>分析係数表!F21</f>
        <v>0.42523961661341853</v>
      </c>
      <c r="U18" s="86">
        <f t="shared" si="7"/>
        <v>1.1949718708470437E-2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投入係数表!M19</f>
        <v>2.1352313167259788E-3</v>
      </c>
      <c r="E19" s="77">
        <f t="shared" si="0"/>
        <v>0.21352313167259787</v>
      </c>
      <c r="F19" s="76">
        <f>分析係数表!C22</f>
        <v>3.5555555555555562E-2</v>
      </c>
      <c r="G19" s="77">
        <f t="shared" si="1"/>
        <v>7.5919335705812588E-3</v>
      </c>
      <c r="H19" s="77">
        <v>9.4795888356392025E-3</v>
      </c>
      <c r="I19" s="77">
        <f t="shared" si="2"/>
        <v>9.4795888356392025E-3</v>
      </c>
      <c r="J19" s="76">
        <f>分析係数表!G22</f>
        <v>0.1945879458794588</v>
      </c>
      <c r="K19" s="78">
        <f t="shared" si="3"/>
        <v>1.844613719308883E-3</v>
      </c>
      <c r="L19" s="79"/>
      <c r="M19" s="80"/>
      <c r="N19" s="81">
        <f>分析係数表!H22</f>
        <v>4.0529618807014647E-5</v>
      </c>
      <c r="O19" s="82">
        <f t="shared" si="4"/>
        <v>6.6005865769388984E-4</v>
      </c>
      <c r="P19" s="76">
        <f>分析係数表!C22</f>
        <v>3.5555555555555562E-2</v>
      </c>
      <c r="Q19" s="82">
        <f t="shared" si="5"/>
        <v>2.3468752273560532E-5</v>
      </c>
      <c r="R19" s="83">
        <v>3.8246067803899311E-4</v>
      </c>
      <c r="S19" s="84">
        <f t="shared" si="6"/>
        <v>9.8620495136781949E-3</v>
      </c>
      <c r="T19" s="85">
        <f>分析係数表!F22</f>
        <v>0.41303813038130383</v>
      </c>
      <c r="U19" s="86">
        <f t="shared" si="7"/>
        <v>4.0734024928574886E-3</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投入係数表!M20</f>
        <v>1.4234875444839859E-3</v>
      </c>
      <c r="E20" s="77">
        <f t="shared" si="0"/>
        <v>0.14234875444839859</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3.8826979864346457E-4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投入係数表!M21</f>
        <v>0</v>
      </c>
      <c r="E21" s="77">
        <f t="shared" si="0"/>
        <v>0</v>
      </c>
      <c r="F21" s="76">
        <f>分析係数表!C24</f>
        <v>0.31901223099551013</v>
      </c>
      <c r="G21" s="77">
        <f t="shared" si="1"/>
        <v>0</v>
      </c>
      <c r="H21" s="77">
        <v>8.2471058603124769E-3</v>
      </c>
      <c r="I21" s="77">
        <f t="shared" si="2"/>
        <v>8.2471058603124769E-3</v>
      </c>
      <c r="J21" s="76">
        <f>分析係数表!G24</f>
        <v>0.20822960902035437</v>
      </c>
      <c r="K21" s="78">
        <f t="shared" si="3"/>
        <v>1.7172916288423403E-3</v>
      </c>
      <c r="L21" s="79"/>
      <c r="M21" s="80"/>
      <c r="N21" s="81">
        <f>分析係数表!H24</f>
        <v>2.9960129980871608E-4</v>
      </c>
      <c r="O21" s="82">
        <f t="shared" si="4"/>
        <v>4.8792571362862042E-3</v>
      </c>
      <c r="P21" s="76">
        <f>分析係数表!C24</f>
        <v>0.31901223099551013</v>
      </c>
      <c r="Q21" s="82">
        <f t="shared" si="5"/>
        <v>1.5565427046474259E-3</v>
      </c>
      <c r="R21" s="83">
        <v>6.6065852161900545E-3</v>
      </c>
      <c r="S21" s="84">
        <f t="shared" si="6"/>
        <v>1.4853691076502532E-2</v>
      </c>
      <c r="T21" s="85">
        <f>分析係数表!F24</f>
        <v>0.39288329184360815</v>
      </c>
      <c r="U21" s="86">
        <f t="shared" si="7"/>
        <v>5.8357670461643427E-3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投入係数表!M22</f>
        <v>0</v>
      </c>
      <c r="E22" s="77">
        <f t="shared" si="0"/>
        <v>0</v>
      </c>
      <c r="F22" s="76">
        <f>分析係数表!C25</f>
        <v>9.6759875721260657E-3</v>
      </c>
      <c r="G22" s="77">
        <f t="shared" si="1"/>
        <v>0</v>
      </c>
      <c r="H22" s="77">
        <v>6.1969969382834409E-4</v>
      </c>
      <c r="I22" s="77">
        <f t="shared" si="2"/>
        <v>6.1969969382834409E-4</v>
      </c>
      <c r="J22" s="76">
        <f>分析係数表!G25</f>
        <v>0.19730305180979418</v>
      </c>
      <c r="K22" s="78">
        <f t="shared" si="3"/>
        <v>1.2226864079792736E-4</v>
      </c>
      <c r="L22" s="79"/>
      <c r="M22" s="80"/>
      <c r="N22" s="81">
        <f>分析係数表!H25</f>
        <v>4.8079253682831098E-4</v>
      </c>
      <c r="O22" s="82">
        <f t="shared" si="4"/>
        <v>7.8301076059765357E-3</v>
      </c>
      <c r="P22" s="76">
        <f>分析係数表!C25</f>
        <v>9.6759875721260657E-3</v>
      </c>
      <c r="Q22" s="82">
        <f t="shared" si="5"/>
        <v>7.5764023883838743E-5</v>
      </c>
      <c r="R22" s="83">
        <v>5.5836700260436501E-4</v>
      </c>
      <c r="S22" s="84">
        <f t="shared" si="6"/>
        <v>1.178066696432709E-3</v>
      </c>
      <c r="T22" s="85">
        <f>分析係数表!F25</f>
        <v>0.35095812633073104</v>
      </c>
      <c r="U22" s="86">
        <f t="shared" si="7"/>
        <v>4.1345208047265764E-4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投入係数表!M23</f>
        <v>0</v>
      </c>
      <c r="E23" s="77">
        <f t="shared" si="0"/>
        <v>0</v>
      </c>
      <c r="F23" s="76">
        <f>分析係数表!C26</f>
        <v>0.20974434975917011</v>
      </c>
      <c r="G23" s="77">
        <f t="shared" si="1"/>
        <v>0</v>
      </c>
      <c r="H23" s="77">
        <v>8.7324334564593924E-3</v>
      </c>
      <c r="I23" s="77">
        <f t="shared" si="2"/>
        <v>8.7324334564593924E-3</v>
      </c>
      <c r="J23" s="76">
        <f>分析係数表!G26</f>
        <v>0.19643642762868455</v>
      </c>
      <c r="K23" s="78">
        <f t="shared" si="3"/>
        <v>1.7153680326920892E-3</v>
      </c>
      <c r="L23" s="79"/>
      <c r="M23" s="80"/>
      <c r="N23" s="81">
        <f>分析係数表!H26</f>
        <v>9.4871095944733495E-3</v>
      </c>
      <c r="O23" s="82">
        <f t="shared" si="4"/>
        <v>0.154505495206856</v>
      </c>
      <c r="P23" s="76">
        <f>分析係数表!C26</f>
        <v>0.20974434975917011</v>
      </c>
      <c r="Q23" s="82">
        <f t="shared" si="5"/>
        <v>3.2406654626380586E-2</v>
      </c>
      <c r="R23" s="83">
        <v>3.5507778440000734E-2</v>
      </c>
      <c r="S23" s="84">
        <f t="shared" si="6"/>
        <v>4.424021189646013E-2</v>
      </c>
      <c r="T23" s="85">
        <f>分析係数表!F26</f>
        <v>0.33536547042926279</v>
      </c>
      <c r="U23" s="86">
        <f t="shared" si="7"/>
        <v>1.4836639474546619E-2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投入係数表!M24</f>
        <v>0</v>
      </c>
      <c r="E24" s="77">
        <f t="shared" si="0"/>
        <v>0</v>
      </c>
      <c r="F24" s="76">
        <f>分析係数表!C27</f>
        <v>0.55184986183604545</v>
      </c>
      <c r="G24" s="77">
        <f t="shared" si="1"/>
        <v>0</v>
      </c>
      <c r="H24" s="77">
        <v>3.6353259517968792E-3</v>
      </c>
      <c r="I24" s="77">
        <f t="shared" si="2"/>
        <v>3.6353259517968792E-3</v>
      </c>
      <c r="J24" s="76">
        <f>分析係数表!G27</f>
        <v>0.17101045662340392</v>
      </c>
      <c r="K24" s="78">
        <f t="shared" si="3"/>
        <v>6.216787509916948E-4</v>
      </c>
      <c r="L24" s="79"/>
      <c r="M24" s="80"/>
      <c r="N24" s="81">
        <f>分析係数表!H27</f>
        <v>1.0662468539876775E-2</v>
      </c>
      <c r="O24" s="82">
        <f t="shared" si="4"/>
        <v>0.17364719627997882</v>
      </c>
      <c r="P24" s="76">
        <f>分析係数表!C27</f>
        <v>0.55184986183604545</v>
      </c>
      <c r="Q24" s="82">
        <f t="shared" si="5"/>
        <v>9.5827181275322984E-2</v>
      </c>
      <c r="R24" s="83">
        <v>9.8499575119830443E-2</v>
      </c>
      <c r="S24" s="84">
        <f t="shared" si="6"/>
        <v>0.10213490107162732</v>
      </c>
      <c r="T24" s="85">
        <f>分析係数表!F27</f>
        <v>0.32260522305711731</v>
      </c>
      <c r="U24" s="86">
        <f t="shared" si="7"/>
        <v>3.2949252542128937E-2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投入係数表!M25</f>
        <v>0</v>
      </c>
      <c r="E25" s="77">
        <f t="shared" si="0"/>
        <v>0</v>
      </c>
      <c r="F25" s="76">
        <f>分析係数表!C28</f>
        <v>0.10247957574888922</v>
      </c>
      <c r="G25" s="77">
        <f t="shared" si="1"/>
        <v>0</v>
      </c>
      <c r="H25" s="77">
        <v>2.014790128682915E-2</v>
      </c>
      <c r="I25" s="77">
        <f t="shared" si="2"/>
        <v>2.014790128682915E-2</v>
      </c>
      <c r="J25" s="76">
        <f>分析係数表!G28</f>
        <v>0.12481362671124566</v>
      </c>
      <c r="K25" s="78">
        <f t="shared" si="3"/>
        <v>2.5147326302293197E-3</v>
      </c>
      <c r="L25" s="79"/>
      <c r="M25" s="80"/>
      <c r="N25" s="81">
        <f>分析係数表!H28</f>
        <v>1.8186673066637845E-2</v>
      </c>
      <c r="O25" s="82">
        <f t="shared" si="4"/>
        <v>0.2961851447318562</v>
      </c>
      <c r="P25" s="76">
        <f>分析係数表!C28</f>
        <v>0.10247957574888922</v>
      </c>
      <c r="Q25" s="82">
        <f t="shared" si="5"/>
        <v>3.0352927975243974E-2</v>
      </c>
      <c r="R25" s="83">
        <v>3.5443072670552564E-2</v>
      </c>
      <c r="S25" s="84">
        <f t="shared" si="6"/>
        <v>5.5590973957381717E-2</v>
      </c>
      <c r="T25" s="85">
        <f>分析係数表!F28</f>
        <v>0.21379840057832197</v>
      </c>
      <c r="U25" s="86">
        <f t="shared" si="7"/>
        <v>1.1885261318679362E-2</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投入係数表!M26</f>
        <v>1.0498220640569395E-2</v>
      </c>
      <c r="E26" s="77">
        <f t="shared" si="0"/>
        <v>1.0498220640569396</v>
      </c>
      <c r="F26" s="76">
        <f>分析係数表!C29</f>
        <v>7.3115977067071958E-2</v>
      </c>
      <c r="G26" s="77">
        <f t="shared" si="1"/>
        <v>7.6758765960093345E-2</v>
      </c>
      <c r="H26" s="77">
        <v>8.3038521401461202E-2</v>
      </c>
      <c r="I26" s="77">
        <f t="shared" si="2"/>
        <v>8.3038521401461202E-2</v>
      </c>
      <c r="J26" s="76">
        <f>分析係数表!G29</f>
        <v>0.26098100897122217</v>
      </c>
      <c r="K26" s="78">
        <f t="shared" si="3"/>
        <v>2.1671477098831771E-2</v>
      </c>
      <c r="L26" s="79"/>
      <c r="M26" s="80"/>
      <c r="N26" s="81">
        <f>分析係数表!H29</f>
        <v>9.6190295301981418E-3</v>
      </c>
      <c r="O26" s="82">
        <f t="shared" si="4"/>
        <v>0.1566539214260165</v>
      </c>
      <c r="P26" s="76">
        <f>分析係数表!C29</f>
        <v>7.3115977067071958E-2</v>
      </c>
      <c r="Q26" s="82">
        <f t="shared" si="5"/>
        <v>1.1453904526451515E-2</v>
      </c>
      <c r="R26" s="83">
        <v>1.5922676195634634E-2</v>
      </c>
      <c r="S26" s="84">
        <f t="shared" si="6"/>
        <v>9.8961197597095832E-2</v>
      </c>
      <c r="T26" s="85">
        <f>分析係数表!F29</f>
        <v>0.46988232552720494</v>
      </c>
      <c r="U26" s="86">
        <f t="shared" si="7"/>
        <v>4.6500117663880632E-2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投入係数表!M27</f>
        <v>5.6939501779359435E-3</v>
      </c>
      <c r="E27" s="77">
        <f t="shared" si="0"/>
        <v>0.56939501779359436</v>
      </c>
      <c r="F27" s="76">
        <f>分析係数表!C30</f>
        <v>1</v>
      </c>
      <c r="G27" s="77">
        <f t="shared" si="1"/>
        <v>0.56939501779359436</v>
      </c>
      <c r="H27" s="77">
        <v>0.62939527335598022</v>
      </c>
      <c r="I27" s="77">
        <f t="shared" si="2"/>
        <v>0.62939527335598022</v>
      </c>
      <c r="J27" s="76">
        <f>分析係数表!G30</f>
        <v>0.34448146018035225</v>
      </c>
      <c r="K27" s="78">
        <f t="shared" si="3"/>
        <v>0.21681500279628002</v>
      </c>
      <c r="L27" s="79"/>
      <c r="M27" s="80"/>
      <c r="N27" s="81">
        <f>分析係数表!H30</f>
        <v>0</v>
      </c>
      <c r="O27" s="82">
        <f t="shared" si="4"/>
        <v>0</v>
      </c>
      <c r="P27" s="76">
        <f>分析係数表!C30</f>
        <v>1</v>
      </c>
      <c r="Q27" s="82">
        <f t="shared" si="5"/>
        <v>0</v>
      </c>
      <c r="R27" s="83">
        <v>6.047319990478911E-2</v>
      </c>
      <c r="S27" s="84">
        <f t="shared" si="6"/>
        <v>0.68986847326076939</v>
      </c>
      <c r="T27" s="85">
        <f>分析係数表!F30</f>
        <v>0.44085379748895859</v>
      </c>
      <c r="U27" s="86">
        <f t="shared" si="7"/>
        <v>0.30413113620492027</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投入係数表!M28</f>
        <v>5.7829181494661923E-2</v>
      </c>
      <c r="E28" s="77">
        <f t="shared" si="0"/>
        <v>5.7829181494661919</v>
      </c>
      <c r="F28" s="76">
        <f>分析係数表!C31</f>
        <v>1.6119481544838443E-2</v>
      </c>
      <c r="G28" s="77">
        <f t="shared" si="1"/>
        <v>9.3217642385631558E-2</v>
      </c>
      <c r="H28" s="77">
        <v>9.8247042609965057E-2</v>
      </c>
      <c r="I28" s="77">
        <f t="shared" si="2"/>
        <v>9.8247042609965057E-2</v>
      </c>
      <c r="J28" s="76">
        <f>分析係数表!G31</f>
        <v>7.1065989847715741E-2</v>
      </c>
      <c r="K28" s="78">
        <f t="shared" si="3"/>
        <v>6.9820233326878724E-3</v>
      </c>
      <c r="L28" s="79"/>
      <c r="M28" s="80"/>
      <c r="N28" s="81">
        <f>分析係数表!H31</f>
        <v>2.0936329558250998E-2</v>
      </c>
      <c r="O28" s="82">
        <f t="shared" si="4"/>
        <v>0.34096559484206918</v>
      </c>
      <c r="P28" s="76">
        <f>分析係数表!C31</f>
        <v>1.6119481544838443E-2</v>
      </c>
      <c r="Q28" s="82">
        <f t="shared" si="5"/>
        <v>5.4961886134815962E-3</v>
      </c>
      <c r="R28" s="83">
        <v>7.8095548897704828E-3</v>
      </c>
      <c r="S28" s="84">
        <f t="shared" si="6"/>
        <v>0.10605659749973553</v>
      </c>
      <c r="T28" s="85">
        <f>分析係数表!F31</f>
        <v>0.34619289340101522</v>
      </c>
      <c r="U28" s="86">
        <f t="shared" si="7"/>
        <v>3.6716040352700319E-2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投入係数表!M29</f>
        <v>1.4234875444839859E-3</v>
      </c>
      <c r="E29" s="77">
        <f t="shared" si="0"/>
        <v>0.14234875444839859</v>
      </c>
      <c r="F29" s="76">
        <f>分析係数表!C32</f>
        <v>1</v>
      </c>
      <c r="G29" s="77">
        <f t="shared" si="1"/>
        <v>0.14234875444839859</v>
      </c>
      <c r="H29" s="77">
        <v>0.18869658839242637</v>
      </c>
      <c r="I29" s="77">
        <f t="shared" si="2"/>
        <v>0.18869658839242637</v>
      </c>
      <c r="J29" s="76">
        <f>分析係数表!G32</f>
        <v>0.14031413612565444</v>
      </c>
      <c r="K29" s="78">
        <f t="shared" si="3"/>
        <v>2.6476798790141497E-2</v>
      </c>
      <c r="L29" s="79"/>
      <c r="M29" s="80"/>
      <c r="N29" s="81">
        <f>分析係数表!H32</f>
        <v>7.8667195406007442E-3</v>
      </c>
      <c r="O29" s="82">
        <f t="shared" si="4"/>
        <v>0.12811609122572185</v>
      </c>
      <c r="P29" s="76">
        <f>分析係数表!C32</f>
        <v>1</v>
      </c>
      <c r="Q29" s="82">
        <f t="shared" si="5"/>
        <v>0.12811609122572185</v>
      </c>
      <c r="R29" s="83">
        <v>0.17053421197753782</v>
      </c>
      <c r="S29" s="84">
        <f t="shared" si="6"/>
        <v>0.35923080036996419</v>
      </c>
      <c r="T29" s="85">
        <f>分析係数表!F32</f>
        <v>0.48305318269495728</v>
      </c>
      <c r="U29" s="86">
        <f t="shared" si="7"/>
        <v>0.17352758144076805</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投入係数表!M30</f>
        <v>1.9572953736654805E-3</v>
      </c>
      <c r="E30" s="77">
        <f t="shared" si="0"/>
        <v>0.19572953736654805</v>
      </c>
      <c r="F30" s="76">
        <f>分析係数表!C33</f>
        <v>0.76063364256957811</v>
      </c>
      <c r="G30" s="77">
        <f t="shared" si="1"/>
        <v>0.1488784709655758</v>
      </c>
      <c r="H30" s="77">
        <v>0.18516739700129711</v>
      </c>
      <c r="I30" s="77">
        <f t="shared" si="2"/>
        <v>0.18516739700129711</v>
      </c>
      <c r="J30" s="76">
        <f>分析係数表!G33</f>
        <v>0.50769407441433168</v>
      </c>
      <c r="K30" s="78">
        <f t="shared" si="3"/>
        <v>9.4008390232284633E-2</v>
      </c>
      <c r="L30" s="79"/>
      <c r="M30" s="80"/>
      <c r="N30" s="81">
        <f>分析係数表!H33</f>
        <v>8.9800920101816757E-4</v>
      </c>
      <c r="O30" s="82">
        <f t="shared" si="4"/>
        <v>1.4624829082237166E-2</v>
      </c>
      <c r="P30" s="76">
        <f>分析係数表!C33</f>
        <v>0.76063364256957811</v>
      </c>
      <c r="Q30" s="82">
        <f t="shared" si="5"/>
        <v>1.1124137016779554E-2</v>
      </c>
      <c r="R30" s="83">
        <v>3.6434842417119126E-2</v>
      </c>
      <c r="S30" s="84">
        <f t="shared" si="6"/>
        <v>0.22160223941841622</v>
      </c>
      <c r="T30" s="85">
        <f>分析係数表!F33</f>
        <v>0.64710610932475887</v>
      </c>
      <c r="U30" s="86">
        <f t="shared" si="7"/>
        <v>0.14340016296770505</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投入係数表!M31</f>
        <v>3.8434163701067614E-2</v>
      </c>
      <c r="E31" s="77">
        <f t="shared" si="0"/>
        <v>3.8434163701067616</v>
      </c>
      <c r="F31" s="76">
        <f>分析係数表!C34</f>
        <v>0.60932856586849216</v>
      </c>
      <c r="G31" s="77">
        <f t="shared" si="1"/>
        <v>2.3419033848326389</v>
      </c>
      <c r="H31" s="77">
        <v>2.546526598288676</v>
      </c>
      <c r="I31" s="77">
        <f t="shared" si="2"/>
        <v>2.546526598288676</v>
      </c>
      <c r="J31" s="76">
        <f>分析係数表!G34</f>
        <v>0.42480111354608457</v>
      </c>
      <c r="K31" s="78">
        <f t="shared" si="3"/>
        <v>1.0817673346277523</v>
      </c>
      <c r="L31" s="79"/>
      <c r="M31" s="80"/>
      <c r="N31" s="81">
        <f>分析係数表!H34</f>
        <v>0.14716781407871807</v>
      </c>
      <c r="O31" s="82">
        <f t="shared" si="4"/>
        <v>2.3967506400462426</v>
      </c>
      <c r="P31" s="76">
        <f>分析係数表!C34</f>
        <v>0.60932856586849216</v>
      </c>
      <c r="Q31" s="82">
        <f t="shared" si="5"/>
        <v>1.4604086302437678</v>
      </c>
      <c r="R31" s="83">
        <v>1.5959676579731952</v>
      </c>
      <c r="S31" s="84">
        <f t="shared" si="6"/>
        <v>4.1424942562618714</v>
      </c>
      <c r="T31" s="85">
        <f>分析係数表!F34</f>
        <v>0.70056004390220861</v>
      </c>
      <c r="U31" s="86">
        <f t="shared" si="7"/>
        <v>2.9020659580314638</v>
      </c>
      <c r="V31" s="87">
        <f>分析係数表!D34</f>
        <v>0.12153061706589328</v>
      </c>
      <c r="W31" s="167">
        <f t="shared" si="8"/>
        <v>1</v>
      </c>
      <c r="X31" s="76">
        <f>分析係数表!E34</f>
        <v>9.2329106655473059E-2</v>
      </c>
      <c r="Y31" s="166">
        <f t="shared" si="9"/>
        <v>0</v>
      </c>
    </row>
    <row r="32" spans="1:25" x14ac:dyDescent="0.2">
      <c r="A32" s="6" t="s">
        <v>20</v>
      </c>
      <c r="B32" s="5" t="s">
        <v>37</v>
      </c>
      <c r="C32" s="90"/>
      <c r="D32" s="76">
        <f>投入係数表!M32</f>
        <v>1.0854092526690392E-2</v>
      </c>
      <c r="E32" s="77">
        <f t="shared" si="0"/>
        <v>1.0854092526690391</v>
      </c>
      <c r="F32" s="76">
        <f>分析係数表!C35</f>
        <v>0.431182157394844</v>
      </c>
      <c r="G32" s="77">
        <f t="shared" si="1"/>
        <v>0.4680091032221616</v>
      </c>
      <c r="H32" s="77">
        <v>0.5875547495740473</v>
      </c>
      <c r="I32" s="77">
        <f t="shared" si="2"/>
        <v>0.5875547495740473</v>
      </c>
      <c r="J32" s="76">
        <f>分析係数表!G35</f>
        <v>0.31375152118597188</v>
      </c>
      <c r="K32" s="78">
        <f t="shared" si="3"/>
        <v>0.1843461964589001</v>
      </c>
      <c r="L32" s="79"/>
      <c r="M32" s="80"/>
      <c r="N32" s="81">
        <f>分析係数表!H35</f>
        <v>5.4452734914836147E-2</v>
      </c>
      <c r="O32" s="82">
        <f t="shared" si="4"/>
        <v>0.88680822010167315</v>
      </c>
      <c r="P32" s="76">
        <f>分析係数表!C35</f>
        <v>0.431182157394844</v>
      </c>
      <c r="Q32" s="82">
        <f t="shared" si="5"/>
        <v>0.3823758815389211</v>
      </c>
      <c r="R32" s="83">
        <v>0.55749883226808339</v>
      </c>
      <c r="S32" s="84">
        <f t="shared" si="6"/>
        <v>1.1450535818421308</v>
      </c>
      <c r="T32" s="85">
        <f>分析係数表!F35</f>
        <v>0.64533318582439059</v>
      </c>
      <c r="U32" s="86">
        <f t="shared" si="7"/>
        <v>0.73894107590981184</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投入係数表!M33</f>
        <v>2.3131672597864767E-3</v>
      </c>
      <c r="E33" s="77">
        <f t="shared" si="0"/>
        <v>0.23131672597864766</v>
      </c>
      <c r="F33" s="76">
        <f>分析係数表!C36</f>
        <v>0.9563715649468405</v>
      </c>
      <c r="G33" s="77">
        <f t="shared" si="1"/>
        <v>0.22122473922257874</v>
      </c>
      <c r="H33" s="77">
        <v>0.38929761199928764</v>
      </c>
      <c r="I33" s="77">
        <f t="shared" si="2"/>
        <v>0.38929761199928764</v>
      </c>
      <c r="J33" s="76">
        <f>分析係数表!G36</f>
        <v>5.2691079299754126E-2</v>
      </c>
      <c r="K33" s="78">
        <f t="shared" si="3"/>
        <v>2.0512511345059378E-2</v>
      </c>
      <c r="L33" s="79"/>
      <c r="M33" s="80"/>
      <c r="N33" s="81">
        <f>分析係数表!H36</f>
        <v>0.23827203956962312</v>
      </c>
      <c r="O33" s="82">
        <f t="shared" si="4"/>
        <v>3.8804589639291347</v>
      </c>
      <c r="P33" s="76">
        <f>分析係数表!C36</f>
        <v>0.9563715649468405</v>
      </c>
      <c r="Q33" s="82">
        <f t="shared" si="5"/>
        <v>3.7111606120449019</v>
      </c>
      <c r="R33" s="83">
        <v>3.8969714989191493</v>
      </c>
      <c r="S33" s="84">
        <f t="shared" si="6"/>
        <v>4.286269110918437</v>
      </c>
      <c r="T33" s="85">
        <f>分析係数表!F36</f>
        <v>0.845410170661959</v>
      </c>
      <c r="U33" s="86">
        <f t="shared" si="7"/>
        <v>3.6236555005646389</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投入係数表!M34</f>
        <v>4.5551601423487548E-2</v>
      </c>
      <c r="E34" s="77">
        <f t="shared" si="0"/>
        <v>4.5551601423487549</v>
      </c>
      <c r="F34" s="76">
        <f>分析係数表!C37</f>
        <v>0.69581462679851724</v>
      </c>
      <c r="G34" s="77">
        <f t="shared" si="1"/>
        <v>3.1695470544558795</v>
      </c>
      <c r="H34" s="77">
        <v>3.4476131390468083</v>
      </c>
      <c r="I34" s="77">
        <f t="shared" si="2"/>
        <v>3.4476131390468083</v>
      </c>
      <c r="J34" s="76">
        <f>分析係数表!G37</f>
        <v>0.3862869649112583</v>
      </c>
      <c r="K34" s="78">
        <f t="shared" si="3"/>
        <v>1.3317680156705676</v>
      </c>
      <c r="L34" s="79"/>
      <c r="M34" s="80"/>
      <c r="N34" s="81">
        <f>分析係数表!H37</f>
        <v>4.5947077854218935E-2</v>
      </c>
      <c r="O34" s="82">
        <f t="shared" si="4"/>
        <v>0.74828649827230642</v>
      </c>
      <c r="P34" s="76">
        <f>分析係数表!C37</f>
        <v>0.69581462679851724</v>
      </c>
      <c r="Q34" s="82">
        <f t="shared" si="5"/>
        <v>0.52066869053371423</v>
      </c>
      <c r="R34" s="83">
        <v>0.62858355650686759</v>
      </c>
      <c r="S34" s="84">
        <f t="shared" si="6"/>
        <v>4.0761966955536764</v>
      </c>
      <c r="T34" s="85">
        <f>分析係数表!F37</f>
        <v>0.69012607082499655</v>
      </c>
      <c r="U34" s="86">
        <f t="shared" si="7"/>
        <v>2.8130896094122932</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投入係数表!M35</f>
        <v>5.1601423487544484E-3</v>
      </c>
      <c r="E35" s="77">
        <f t="shared" si="0"/>
        <v>0.51601423487544484</v>
      </c>
      <c r="F35" s="76">
        <f>分析係数表!C38</f>
        <v>0.41697687137236916</v>
      </c>
      <c r="G35" s="77">
        <f t="shared" si="1"/>
        <v>0.21516600124196986</v>
      </c>
      <c r="H35" s="77">
        <v>0.3645803546026522</v>
      </c>
      <c r="I35" s="77">
        <f t="shared" si="2"/>
        <v>0.3645803546026522</v>
      </c>
      <c r="J35" s="76">
        <f>分析係数表!G38</f>
        <v>8.9658129653451837E-2</v>
      </c>
      <c r="K35" s="78">
        <f t="shared" si="3"/>
        <v>3.2687592702066039E-2</v>
      </c>
      <c r="L35" s="79"/>
      <c r="M35" s="80"/>
      <c r="N35" s="81">
        <f>分析係数表!H38</f>
        <v>4.1195576072902453E-2</v>
      </c>
      <c r="O35" s="82">
        <f t="shared" si="4"/>
        <v>0.67090432740266392</v>
      </c>
      <c r="P35" s="76">
        <f>分析係数表!C38</f>
        <v>0.41697687137236916</v>
      </c>
      <c r="Q35" s="82">
        <f t="shared" si="5"/>
        <v>0.27975158743054646</v>
      </c>
      <c r="R35" s="83">
        <v>0.39512883605292259</v>
      </c>
      <c r="S35" s="84">
        <f t="shared" si="6"/>
        <v>0.75970919065557485</v>
      </c>
      <c r="T35" s="85">
        <f>分析係数表!F38</f>
        <v>0.51116828441118001</v>
      </c>
      <c r="U35" s="86">
        <f t="shared" si="7"/>
        <v>0.38833924363881628</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投入係数表!M36</f>
        <v>0</v>
      </c>
      <c r="E36" s="77">
        <f t="shared" si="0"/>
        <v>0</v>
      </c>
      <c r="F36" s="76">
        <f>分析係数表!C39</f>
        <v>1</v>
      </c>
      <c r="G36" s="77">
        <f t="shared" si="1"/>
        <v>0</v>
      </c>
      <c r="H36" s="77">
        <v>1.4786996299042522E-2</v>
      </c>
      <c r="I36" s="77">
        <f t="shared" si="2"/>
        <v>1.4786996299042522E-2</v>
      </c>
      <c r="J36" s="76">
        <f>分析係数表!G39</f>
        <v>0.3542438962035025</v>
      </c>
      <c r="K36" s="78">
        <f t="shared" si="3"/>
        <v>5.2382031821195949E-3</v>
      </c>
      <c r="L36" s="79"/>
      <c r="M36" s="80"/>
      <c r="N36" s="81">
        <f>分析係数表!H39</f>
        <v>3.5817057247689217E-3</v>
      </c>
      <c r="O36" s="82">
        <f t="shared" si="4"/>
        <v>5.833106608286983E-2</v>
      </c>
      <c r="P36" s="76">
        <f>分析係数表!C39</f>
        <v>1</v>
      </c>
      <c r="Q36" s="82">
        <f t="shared" si="5"/>
        <v>5.833106608286983E-2</v>
      </c>
      <c r="R36" s="83">
        <v>6.3895074706566662E-2</v>
      </c>
      <c r="S36" s="84">
        <f t="shared" si="6"/>
        <v>7.8682071005609186E-2</v>
      </c>
      <c r="T36" s="85">
        <f>分析係数表!F39</f>
        <v>0.7050204525118241</v>
      </c>
      <c r="U36" s="86">
        <f t="shared" si="7"/>
        <v>5.5472469304942061E-2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投入係数表!M37</f>
        <v>3.5587188612099647E-4</v>
      </c>
      <c r="E37" s="77">
        <f t="shared" si="0"/>
        <v>3.5587188612099648E-2</v>
      </c>
      <c r="F37" s="76">
        <f>分析係数表!C40</f>
        <v>1</v>
      </c>
      <c r="G37" s="77">
        <f t="shared" si="1"/>
        <v>3.5587188612099648E-2</v>
      </c>
      <c r="H37" s="77">
        <v>4.5651386798495203E-2</v>
      </c>
      <c r="I37" s="77">
        <f t="shared" si="2"/>
        <v>4.5651386798495203E-2</v>
      </c>
      <c r="J37" s="76">
        <f>分析係数表!G40</f>
        <v>0.54480720679366534</v>
      </c>
      <c r="K37" s="78">
        <f t="shared" si="3"/>
        <v>2.4871204527945379E-2</v>
      </c>
      <c r="L37" s="79"/>
      <c r="M37" s="80"/>
      <c r="N37" s="81">
        <f>分析係数表!H40</f>
        <v>3.1654426986686419E-2</v>
      </c>
      <c r="O37" s="82">
        <f t="shared" si="4"/>
        <v>0.51551875398554936</v>
      </c>
      <c r="P37" s="76">
        <f>分析係数表!C40</f>
        <v>1</v>
      </c>
      <c r="Q37" s="82">
        <f t="shared" si="5"/>
        <v>0.51551875398554936</v>
      </c>
      <c r="R37" s="83">
        <v>0.51964092463816747</v>
      </c>
      <c r="S37" s="84">
        <f t="shared" si="6"/>
        <v>0.5652923114366627</v>
      </c>
      <c r="T37" s="85">
        <f>分析係数表!F40</f>
        <v>0.74295960523295845</v>
      </c>
      <c r="U37" s="86">
        <f t="shared" si="7"/>
        <v>0.4199893525462095</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投入係数表!M38</f>
        <v>0</v>
      </c>
      <c r="E38" s="77">
        <f t="shared" si="0"/>
        <v>0</v>
      </c>
      <c r="F38" s="76">
        <f>分析係数表!C41</f>
        <v>0.7716092186228849</v>
      </c>
      <c r="G38" s="77">
        <f t="shared" si="1"/>
        <v>0</v>
      </c>
      <c r="H38" s="77">
        <v>6.3243684721238976E-3</v>
      </c>
      <c r="I38" s="77">
        <f t="shared" si="2"/>
        <v>6.3243684721238976E-3</v>
      </c>
      <c r="J38" s="76">
        <f>分析係数表!G41</f>
        <v>0.4437271381292458</v>
      </c>
      <c r="K38" s="78">
        <f t="shared" si="3"/>
        <v>2.8062939226103679E-3</v>
      </c>
      <c r="L38" s="79"/>
      <c r="M38" s="80"/>
      <c r="N38" s="81">
        <f>分析係数表!H41</f>
        <v>4.8285080570498094E-2</v>
      </c>
      <c r="O38" s="82">
        <f t="shared" si="4"/>
        <v>0.78636282319260886</v>
      </c>
      <c r="P38" s="76">
        <f>分析係数表!C41</f>
        <v>0.7716092186228849</v>
      </c>
      <c r="Q38" s="82">
        <f t="shared" si="5"/>
        <v>0.60676480355773477</v>
      </c>
      <c r="R38" s="83">
        <v>0.61837682216255663</v>
      </c>
      <c r="S38" s="84">
        <f t="shared" si="6"/>
        <v>0.62470119063468055</v>
      </c>
      <c r="T38" s="85">
        <f>分析係数表!F41</f>
        <v>0.54924555826511057</v>
      </c>
      <c r="U38" s="86">
        <f t="shared" si="7"/>
        <v>0.34311435419902436</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投入係数表!M39</f>
        <v>3.5587188612099647E-4</v>
      </c>
      <c r="E39" s="77">
        <f>$C$15*D39</f>
        <v>3.5587188612099648E-2</v>
      </c>
      <c r="F39" s="76">
        <f>分析係数表!C42</f>
        <v>0.97588334268087495</v>
      </c>
      <c r="G39" s="77">
        <f>E39*F39</f>
        <v>3.4728944579390568E-2</v>
      </c>
      <c r="H39" s="77">
        <v>5.4022697267685924E-2</v>
      </c>
      <c r="I39" s="77">
        <f>C39+H39</f>
        <v>5.4022697267685924E-2</v>
      </c>
      <c r="J39" s="76">
        <f>分析係数表!G42</f>
        <v>0.48510773130544993</v>
      </c>
      <c r="K39" s="78">
        <f>I39*J39</f>
        <v>2.6206828110528248E-2</v>
      </c>
      <c r="L39" s="79"/>
      <c r="M39" s="80"/>
      <c r="N39" s="81">
        <f>分析係数表!H42</f>
        <v>1.103120860117981E-2</v>
      </c>
      <c r="O39" s="82">
        <f t="shared" si="4"/>
        <v>0.17965243583233106</v>
      </c>
      <c r="P39" s="76">
        <f>分析係数表!C42</f>
        <v>0.97588334268087495</v>
      </c>
      <c r="Q39" s="82">
        <f>O39*P39</f>
        <v>0.17531981960081663</v>
      </c>
      <c r="R39" s="83">
        <v>0.18575635321274192</v>
      </c>
      <c r="S39" s="84">
        <f>I39+R39</f>
        <v>0.23977905048042786</v>
      </c>
      <c r="T39" s="85">
        <f>分析係数表!F42</f>
        <v>0.55931558935361214</v>
      </c>
      <c r="U39" s="86">
        <f t="shared" si="7"/>
        <v>0.13411216093411002</v>
      </c>
      <c r="V39" s="87">
        <f>分析係数表!D42</f>
        <v>8.2382762991128011E-2</v>
      </c>
      <c r="W39" s="167">
        <f t="shared" si="8"/>
        <v>0</v>
      </c>
      <c r="X39" s="76">
        <f>分析係数表!E42</f>
        <v>7.5982256020278832E-2</v>
      </c>
      <c r="Y39" s="166">
        <f t="shared" si="9"/>
        <v>0</v>
      </c>
    </row>
    <row r="40" spans="1:25" x14ac:dyDescent="0.2">
      <c r="A40" s="6" t="s">
        <v>195</v>
      </c>
      <c r="B40" s="5" t="s">
        <v>41</v>
      </c>
      <c r="C40" s="90"/>
      <c r="D40" s="76">
        <f>投入係数表!M40</f>
        <v>5.3380782918149468E-2</v>
      </c>
      <c r="E40" s="77">
        <f>$C$15*D40</f>
        <v>5.3380782918149468</v>
      </c>
      <c r="F40" s="76">
        <f>分析係数表!C43</f>
        <v>0.34022693007694482</v>
      </c>
      <c r="G40" s="77">
        <f>E40*F40</f>
        <v>1.816157989734581</v>
      </c>
      <c r="H40" s="77">
        <v>2.1839582559178319</v>
      </c>
      <c r="I40" s="77">
        <f>C40+H40</f>
        <v>2.1839582559178319</v>
      </c>
      <c r="J40" s="76">
        <f>分析係数表!G43</f>
        <v>0.33724329370148376</v>
      </c>
      <c r="K40" s="78">
        <f>I40*J40</f>
        <v>0.73652527553227765</v>
      </c>
      <c r="L40" s="79"/>
      <c r="M40" s="80"/>
      <c r="N40" s="81">
        <f>分析係数表!H43</f>
        <v>3.0928867340200058E-2</v>
      </c>
      <c r="O40" s="82">
        <f t="shared" si="4"/>
        <v>0.50370240978016656</v>
      </c>
      <c r="P40" s="76">
        <f>分析係数表!C43</f>
        <v>0.34022693007694482</v>
      </c>
      <c r="Q40" s="82">
        <f>O40*P40</f>
        <v>0.17137312455186535</v>
      </c>
      <c r="R40" s="83">
        <v>0.37613855645639943</v>
      </c>
      <c r="S40" s="84">
        <f>I40+R40</f>
        <v>2.5600968123742311</v>
      </c>
      <c r="T40" s="85">
        <f>分析係数表!F43</f>
        <v>0.5626289672791589</v>
      </c>
      <c r="U40" s="86">
        <f t="shared" si="7"/>
        <v>1.4403846256807802</v>
      </c>
      <c r="V40" s="87">
        <f>分析係数表!D43</f>
        <v>0.16253561953424389</v>
      </c>
      <c r="W40" s="167">
        <f t="shared" si="8"/>
        <v>0</v>
      </c>
      <c r="X40" s="76">
        <f>分析係数表!E43</f>
        <v>0.12361206642429007</v>
      </c>
      <c r="Y40" s="166">
        <f t="shared" si="9"/>
        <v>0</v>
      </c>
    </row>
    <row r="41" spans="1:25" x14ac:dyDescent="0.2">
      <c r="A41" s="6" t="s">
        <v>341</v>
      </c>
      <c r="B41" s="5" t="s">
        <v>42</v>
      </c>
      <c r="C41" s="90"/>
      <c r="D41" s="76">
        <f>投入係数表!M41</f>
        <v>0</v>
      </c>
      <c r="E41" s="77">
        <f>$C$15*D41</f>
        <v>0</v>
      </c>
      <c r="F41" s="76">
        <f>分析係数表!C44</f>
        <v>0.45077084579422144</v>
      </c>
      <c r="G41" s="77">
        <f>E41*F41</f>
        <v>0</v>
      </c>
      <c r="H41" s="77">
        <v>4.5577609701659017E-3</v>
      </c>
      <c r="I41" s="77">
        <f>C41+H41</f>
        <v>4.5577609701659017E-3</v>
      </c>
      <c r="J41" s="76">
        <f>分析係数表!G44</f>
        <v>0.26937180019371798</v>
      </c>
      <c r="K41" s="78">
        <f>I41*J41</f>
        <v>1.2277322773862555E-3</v>
      </c>
      <c r="L41" s="79"/>
      <c r="M41" s="80"/>
      <c r="N41" s="81">
        <f>分析係数表!H44</f>
        <v>0.10969619474561307</v>
      </c>
      <c r="O41" s="82">
        <f t="shared" si="4"/>
        <v>1.7864940551916877</v>
      </c>
      <c r="P41" s="76">
        <f>分析係数表!C44</f>
        <v>0.45077084579422144</v>
      </c>
      <c r="Q41" s="82">
        <f>O41*P41</f>
        <v>0.80529943626510558</v>
      </c>
      <c r="R41" s="83">
        <v>0.81814218081191581</v>
      </c>
      <c r="S41" s="84">
        <f>I41+R41</f>
        <v>0.82269994178208172</v>
      </c>
      <c r="T41" s="85">
        <f>分析係数表!F44</f>
        <v>0.50977584059775838</v>
      </c>
      <c r="U41" s="86">
        <f t="shared" si="7"/>
        <v>0.4193925543816876</v>
      </c>
      <c r="V41" s="87">
        <f>分析係数表!D44</f>
        <v>0.18714542687145427</v>
      </c>
      <c r="W41" s="167">
        <f t="shared" si="8"/>
        <v>0</v>
      </c>
      <c r="X41" s="76">
        <f>分析係数表!E44</f>
        <v>0.13900650339006504</v>
      </c>
      <c r="Y41" s="166">
        <f t="shared" si="9"/>
        <v>0</v>
      </c>
    </row>
    <row r="42" spans="1:25" x14ac:dyDescent="0.2">
      <c r="A42" s="6" t="s">
        <v>342</v>
      </c>
      <c r="B42" s="5" t="s">
        <v>279</v>
      </c>
      <c r="C42" s="90"/>
      <c r="D42" s="76">
        <f>投入係数表!M42</f>
        <v>8.8967971530249106E-4</v>
      </c>
      <c r="E42" s="77">
        <f>$C$15*D42</f>
        <v>8.8967971530249101E-2</v>
      </c>
      <c r="F42" s="76">
        <f>分析係数表!C45</f>
        <v>1</v>
      </c>
      <c r="G42" s="77">
        <f>E42*F42</f>
        <v>8.8967971530249101E-2</v>
      </c>
      <c r="H42" s="77">
        <v>0.1037133189836837</v>
      </c>
      <c r="I42" s="77">
        <f>C42+H42</f>
        <v>0.1037133189836837</v>
      </c>
      <c r="J42" s="76">
        <f>分析係数表!G45</f>
        <v>0</v>
      </c>
      <c r="K42" s="78">
        <f>I42*J42</f>
        <v>0</v>
      </c>
      <c r="L42" s="79"/>
      <c r="M42" s="80"/>
      <c r="N42" s="81">
        <f>分析係数表!H45</f>
        <v>0</v>
      </c>
      <c r="O42" s="82">
        <f t="shared" si="4"/>
        <v>0</v>
      </c>
      <c r="P42" s="76">
        <f>分析係数表!C45</f>
        <v>1</v>
      </c>
      <c r="Q42" s="82">
        <f>O42*P42</f>
        <v>0</v>
      </c>
      <c r="R42" s="83">
        <v>9.6834960839638738E-3</v>
      </c>
      <c r="S42" s="84">
        <f>I42+R42</f>
        <v>0.11339681506764758</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投入係数表!M43</f>
        <v>9.2526690391459068E-3</v>
      </c>
      <c r="E43" s="77">
        <f>$C$15*D43</f>
        <v>0.92526690391459065</v>
      </c>
      <c r="F43" s="76">
        <f>分析係数表!C46</f>
        <v>7.4198450828512619E-2</v>
      </c>
      <c r="G43" s="77">
        <f>E43*F43</f>
        <v>6.8653370873356864E-2</v>
      </c>
      <c r="H43" s="77">
        <v>7.8023907428339159E-2</v>
      </c>
      <c r="I43" s="77">
        <f>C43+H43</f>
        <v>7.8023907428339159E-2</v>
      </c>
      <c r="J43" s="76">
        <f>分析係数表!G46</f>
        <v>9.2287409360580098E-3</v>
      </c>
      <c r="K43" s="78">
        <f>I43*J43</f>
        <v>7.2006242847511427E-4</v>
      </c>
      <c r="L43" s="79"/>
      <c r="M43" s="80"/>
      <c r="N43" s="81">
        <f>分析係数表!H46</f>
        <v>2.0514344703613255E-2</v>
      </c>
      <c r="O43" s="82">
        <f t="shared" si="4"/>
        <v>0.33409321940607983</v>
      </c>
      <c r="P43" s="76">
        <f>分析係数表!C46</f>
        <v>7.4198450828512619E-2</v>
      </c>
      <c r="Q43" s="82">
        <f>O43*P43</f>
        <v>2.4789199312241491E-2</v>
      </c>
      <c r="R43" s="83">
        <v>2.9358612459645484E-2</v>
      </c>
      <c r="S43" s="84">
        <f>I43+R43</f>
        <v>0.10738251988798464</v>
      </c>
      <c r="T43" s="85">
        <f>分析係数表!F46</f>
        <v>0.31311799604482532</v>
      </c>
      <c r="U43" s="86">
        <f t="shared" si="7"/>
        <v>3.3623399437569354E-2</v>
      </c>
      <c r="V43" s="87">
        <f>分析係数表!D46</f>
        <v>1.7468688200395519E-2</v>
      </c>
      <c r="W43" s="167">
        <f t="shared" si="8"/>
        <v>0</v>
      </c>
      <c r="X43" s="76">
        <f>分析係数表!E46</f>
        <v>4.6143704680290047E-2</v>
      </c>
      <c r="Y43" s="166">
        <f t="shared" si="9"/>
        <v>0</v>
      </c>
    </row>
    <row r="44" spans="1:25" x14ac:dyDescent="0.2">
      <c r="A44" s="192">
        <v>40</v>
      </c>
      <c r="B44" s="14" t="s">
        <v>151</v>
      </c>
      <c r="C44" s="197">
        <f>SUM(C5:C43)</f>
        <v>100</v>
      </c>
      <c r="D44" s="92">
        <f>投入係数表!M44</f>
        <v>0.52313167259786475</v>
      </c>
      <c r="E44" s="91">
        <f>SUM(E5:E43)</f>
        <v>52.313167259786475</v>
      </c>
      <c r="F44" s="92">
        <f>分析係数表!C47</f>
        <v>0.51595339019249375</v>
      </c>
      <c r="G44" s="91">
        <f>SUM(G5:G43)</f>
        <v>11.757194848279537</v>
      </c>
      <c r="H44" s="91">
        <f>SUM(H5:H43)</f>
        <v>13.41537159387096</v>
      </c>
      <c r="I44" s="91">
        <f>SUM(I5:I43)</f>
        <v>113.41537159387096</v>
      </c>
      <c r="J44" s="92">
        <f>分析係数表!G47</f>
        <v>0.27631170572057684</v>
      </c>
      <c r="K44" s="93">
        <f>SUM(K5:K43)</f>
        <v>25.960416055006299</v>
      </c>
      <c r="L44" s="94">
        <f>最終需要_まとめ!$L$33</f>
        <v>0.62733333333333341</v>
      </c>
      <c r="M44" s="91">
        <f>K44*L44</f>
        <v>16.285834338507286</v>
      </c>
      <c r="N44" s="95">
        <f>分析係数表!H47</f>
        <v>1</v>
      </c>
      <c r="O44" s="96">
        <f>SUM(O5:O43)</f>
        <v>16.285834338507286</v>
      </c>
      <c r="P44" s="92">
        <f>分析係数表!C47</f>
        <v>0.51595339019249375</v>
      </c>
      <c r="Q44" s="96">
        <f>SUM(Q5:Q43)</f>
        <v>9.3230345008969202</v>
      </c>
      <c r="R44" s="91">
        <f>SUM(R5:R43)</f>
        <v>10.508029708390769</v>
      </c>
      <c r="S44" s="97">
        <f>SUM(S5:S43)</f>
        <v>123.92340130226169</v>
      </c>
      <c r="T44" s="98">
        <f>分析係数表!F47</f>
        <v>0.58636886885395456</v>
      </c>
      <c r="U44" s="99">
        <f>SUM(U5:U43)</f>
        <v>61.260738535531019</v>
      </c>
      <c r="V44" s="100">
        <f>分析係数表!D47</f>
        <v>7.5124891062718996E-2</v>
      </c>
      <c r="W44" s="164">
        <f>SUM(W5:W43)</f>
        <v>5</v>
      </c>
      <c r="X44" s="92">
        <f>分析係数表!E47</f>
        <v>6.0854966829428862E-2</v>
      </c>
      <c r="Y44" s="102">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302</v>
      </c>
      <c r="S2" s="3" t="s">
        <v>153</v>
      </c>
      <c r="U2" s="64" t="s">
        <v>210</v>
      </c>
      <c r="W2" s="3" t="s">
        <v>130</v>
      </c>
      <c r="Y2" s="3" t="s">
        <v>154</v>
      </c>
    </row>
    <row r="3" spans="1:25" ht="44" x14ac:dyDescent="0.2">
      <c r="B3" s="65"/>
      <c r="C3" s="66" t="s">
        <v>228</v>
      </c>
      <c r="D3" s="66" t="s">
        <v>241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投入係数表!N5</f>
        <v>0</v>
      </c>
      <c r="E5" s="77">
        <f t="shared" ref="E5:E38" si="0">$C$16*D5</f>
        <v>0</v>
      </c>
      <c r="F5" s="76">
        <f>分析係数表!C8</f>
        <v>4.9649173197653385E-3</v>
      </c>
      <c r="G5" s="77">
        <f t="shared" ref="G5:G38" si="1">E5*F5</f>
        <v>0</v>
      </c>
      <c r="H5" s="77">
        <f t="array" ref="H5:H43">MMULT(逆行列係数!C5:AO43,'12'!G5:G43)</f>
        <v>6.1566822310345194E-6</v>
      </c>
      <c r="I5" s="77">
        <f t="shared" ref="I5:I38" si="2">C5+H5</f>
        <v>6.1566822310345194E-6</v>
      </c>
      <c r="J5" s="76">
        <f>分析係数表!G8</f>
        <v>0.11989459815546773</v>
      </c>
      <c r="K5" s="78">
        <f t="shared" ref="K5:K38" si="3">I5*J5</f>
        <v>7.3815294206079225E-7</v>
      </c>
      <c r="L5" s="79" t="s">
        <v>183</v>
      </c>
      <c r="M5" s="80" t="s">
        <v>183</v>
      </c>
      <c r="N5" s="81">
        <f>分析係数表!H8</f>
        <v>9.9138626395589742E-3</v>
      </c>
      <c r="O5" s="82">
        <f t="shared" ref="O5:O43" si="4">$M$44*N5</f>
        <v>5.4860383123892312E-2</v>
      </c>
      <c r="P5" s="76">
        <f>分析係数表!C8</f>
        <v>4.9649173197653385E-3</v>
      </c>
      <c r="Q5" s="82">
        <f t="shared" ref="Q5:Q38" si="5">O5*P5</f>
        <v>2.7237726634077503E-4</v>
      </c>
      <c r="R5" s="83">
        <f t="array" ref="R5:R43">MMULT(逆行列係数!C5:AO43,'12'!Q5:Q43)</f>
        <v>4.1239382991665151E-4</v>
      </c>
      <c r="S5" s="84">
        <f t="shared" ref="S5:S38" si="6">I5+R5</f>
        <v>4.1855051214768603E-4</v>
      </c>
      <c r="T5" s="85">
        <f>分析係数表!F8</f>
        <v>0.45454545454545453</v>
      </c>
      <c r="U5" s="86">
        <f t="shared" ref="U5:U38" si="7">S5*T5</f>
        <v>1.9025023279440272E-4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投入係数表!N6</f>
        <v>0</v>
      </c>
      <c r="E6" s="77">
        <f t="shared" si="0"/>
        <v>0</v>
      </c>
      <c r="F6" s="76">
        <f>分析係数表!C9</f>
        <v>0.15391380826737022</v>
      </c>
      <c r="G6" s="77">
        <f t="shared" si="1"/>
        <v>0</v>
      </c>
      <c r="H6" s="77">
        <v>1.4431205244165404E-5</v>
      </c>
      <c r="I6" s="77">
        <f t="shared" si="2"/>
        <v>1.4431205244165404E-5</v>
      </c>
      <c r="J6" s="76">
        <f>分析係数表!G9</f>
        <v>0.24468085106382978</v>
      </c>
      <c r="K6" s="78">
        <f t="shared" si="3"/>
        <v>3.5310395810191947E-6</v>
      </c>
      <c r="L6" s="79"/>
      <c r="M6" s="80"/>
      <c r="N6" s="81">
        <f>分析係数表!H9</f>
        <v>5.2529564767522905E-4</v>
      </c>
      <c r="O6" s="82">
        <f t="shared" si="4"/>
        <v>2.9068307210334925E-3</v>
      </c>
      <c r="P6" s="76">
        <f>分析係数表!C9</f>
        <v>0.15391380826737022</v>
      </c>
      <c r="Q6" s="82">
        <f t="shared" si="5"/>
        <v>4.4740138626285048E-4</v>
      </c>
      <c r="R6" s="83">
        <v>5.1873978201216764E-4</v>
      </c>
      <c r="S6" s="84">
        <f t="shared" si="6"/>
        <v>5.3317098725633302E-4</v>
      </c>
      <c r="T6" s="85">
        <f>分析係数表!F9</f>
        <v>0.66489361702127658</v>
      </c>
      <c r="U6" s="86">
        <f t="shared" si="7"/>
        <v>3.5450198620766822E-4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投入係数表!N7</f>
        <v>0</v>
      </c>
      <c r="E7" s="77">
        <f t="shared" si="0"/>
        <v>0</v>
      </c>
      <c r="F7" s="76">
        <f>分析係数表!C10</f>
        <v>3.7301329873500322E-3</v>
      </c>
      <c r="G7" s="77">
        <f t="shared" si="1"/>
        <v>0</v>
      </c>
      <c r="H7" s="77">
        <v>8.718345963549105E-7</v>
      </c>
      <c r="I7" s="77">
        <f t="shared" si="2"/>
        <v>8.718345963549105E-7</v>
      </c>
      <c r="J7" s="76">
        <f>分析係数表!G10</f>
        <v>0.17857142857142858</v>
      </c>
      <c r="K7" s="78">
        <f t="shared" si="3"/>
        <v>1.5568474934909115E-7</v>
      </c>
      <c r="L7" s="79"/>
      <c r="M7" s="80"/>
      <c r="N7" s="81">
        <f>分析係数表!H10</f>
        <v>9.7827374022421611E-4</v>
      </c>
      <c r="O7" s="82">
        <f t="shared" si="4"/>
        <v>5.4134774850109358E-3</v>
      </c>
      <c r="P7" s="76">
        <f>分析係数表!C10</f>
        <v>3.7301329873500322E-3</v>
      </c>
      <c r="Q7" s="82">
        <f t="shared" si="5"/>
        <v>2.0192990943115981E-5</v>
      </c>
      <c r="R7" s="83">
        <v>3.9712772557687252E-5</v>
      </c>
      <c r="S7" s="84">
        <f t="shared" si="6"/>
        <v>4.0584607154042161E-5</v>
      </c>
      <c r="T7" s="85">
        <f>分析係数表!F10</f>
        <v>0.5178571428571429</v>
      </c>
      <c r="U7" s="86">
        <f t="shared" si="7"/>
        <v>2.1017028704771835E-5</v>
      </c>
      <c r="V7" s="87">
        <f>分析係数表!D10</f>
        <v>0</v>
      </c>
      <c r="W7" s="167">
        <f t="shared" si="8"/>
        <v>0</v>
      </c>
      <c r="X7" s="76">
        <f>分析係数表!E10</f>
        <v>0</v>
      </c>
      <c r="Y7" s="166">
        <f t="shared" si="9"/>
        <v>0</v>
      </c>
    </row>
    <row r="8" spans="1:25" x14ac:dyDescent="0.2">
      <c r="A8" s="6" t="s">
        <v>222</v>
      </c>
      <c r="B8" s="5" t="s">
        <v>27</v>
      </c>
      <c r="C8" s="90"/>
      <c r="D8" s="76">
        <f>投入係数表!N8</f>
        <v>5.1509229098805648E-2</v>
      </c>
      <c r="E8" s="77">
        <f t="shared" si="0"/>
        <v>5.1509229098805651</v>
      </c>
      <c r="F8" s="76">
        <f>分析係数表!C11</f>
        <v>0.13696369636963701</v>
      </c>
      <c r="G8" s="77">
        <f t="shared" si="1"/>
        <v>0.70548944145228887</v>
      </c>
      <c r="H8" s="77">
        <v>0.8228953140223636</v>
      </c>
      <c r="I8" s="77">
        <f t="shared" si="2"/>
        <v>0.8228953140223636</v>
      </c>
      <c r="J8" s="76">
        <f>分析係数表!G11</f>
        <v>0.3392857142857143</v>
      </c>
      <c r="K8" s="78">
        <f t="shared" si="3"/>
        <v>0.27919662440044479</v>
      </c>
      <c r="L8" s="79"/>
      <c r="M8" s="80"/>
      <c r="N8" s="81">
        <f>分析係数表!H11</f>
        <v>-1.9072761791536302E-5</v>
      </c>
      <c r="O8" s="82">
        <f t="shared" si="4"/>
        <v>-1.0554302164115554E-4</v>
      </c>
      <c r="P8" s="76">
        <f>分析係数表!C11</f>
        <v>0.13696369636963701</v>
      </c>
      <c r="Q8" s="82">
        <f t="shared" si="5"/>
        <v>-1.4455562369993257E-5</v>
      </c>
      <c r="R8" s="83">
        <v>2.6601069515467656E-4</v>
      </c>
      <c r="S8" s="84">
        <f t="shared" si="6"/>
        <v>0.82316132471751824</v>
      </c>
      <c r="T8" s="85">
        <f>分析係数表!F11</f>
        <v>0.56043956043956045</v>
      </c>
      <c r="U8" s="86">
        <f t="shared" si="7"/>
        <v>0.4613321709955322</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投入係数表!N9</f>
        <v>0</v>
      </c>
      <c r="E9" s="77">
        <f t="shared" si="0"/>
        <v>0</v>
      </c>
      <c r="F9" s="76">
        <f>分析係数表!C12</f>
        <v>0.20704451619317732</v>
      </c>
      <c r="G9" s="77">
        <f t="shared" si="1"/>
        <v>0</v>
      </c>
      <c r="H9" s="77">
        <v>3.4174619124300123E-4</v>
      </c>
      <c r="I9" s="77">
        <f t="shared" si="2"/>
        <v>3.4174619124300123E-4</v>
      </c>
      <c r="J9" s="76">
        <f>分析係数表!G12</f>
        <v>0.14105339609201503</v>
      </c>
      <c r="K9" s="78">
        <f t="shared" si="3"/>
        <v>4.8204460876336573E-5</v>
      </c>
      <c r="L9" s="79"/>
      <c r="M9" s="80"/>
      <c r="N9" s="81">
        <f>分析係数表!H12</f>
        <v>8.4721207878004259E-2</v>
      </c>
      <c r="O9" s="82">
        <f t="shared" si="4"/>
        <v>0.46882210213001296</v>
      </c>
      <c r="P9" s="76">
        <f>分析係数表!C12</f>
        <v>0.20704451619317732</v>
      </c>
      <c r="Q9" s="82">
        <f t="shared" si="5"/>
        <v>9.7067045316176895E-2</v>
      </c>
      <c r="R9" s="83">
        <v>0.11072648912150497</v>
      </c>
      <c r="S9" s="84">
        <f t="shared" si="6"/>
        <v>0.11106823531274797</v>
      </c>
      <c r="T9" s="85">
        <f>分析係数表!F12</f>
        <v>0.31004441526879617</v>
      </c>
      <c r="U9" s="86">
        <f t="shared" si="7"/>
        <v>3.4436086072478E-2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投入係数表!N10</f>
        <v>3.4744842562432142E-4</v>
      </c>
      <c r="E10" s="77">
        <f t="shared" si="0"/>
        <v>3.4744842562432141E-2</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7.5300548315062776E-2</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投入係数表!N11</f>
        <v>3.4744842562432142E-4</v>
      </c>
      <c r="E11" s="77">
        <f t="shared" si="0"/>
        <v>3.4744842562432141E-2</v>
      </c>
      <c r="F11" s="76">
        <f>分析係数表!C14</f>
        <v>3.4828780992665287E-2</v>
      </c>
      <c r="G11" s="77">
        <f t="shared" si="1"/>
        <v>1.2101205122315845E-3</v>
      </c>
      <c r="H11" s="77">
        <v>3.8475540968781574E-3</v>
      </c>
      <c r="I11" s="77">
        <f t="shared" si="2"/>
        <v>3.8475540968781574E-3</v>
      </c>
      <c r="J11" s="76">
        <f>分析係数表!G14</f>
        <v>0.17656215254614188</v>
      </c>
      <c r="K11" s="78">
        <f t="shared" si="3"/>
        <v>6.7933243338253433E-4</v>
      </c>
      <c r="L11" s="79"/>
      <c r="M11" s="80"/>
      <c r="N11" s="81">
        <f>分析係数表!H14</f>
        <v>1.0569488826143035E-3</v>
      </c>
      <c r="O11" s="82">
        <f t="shared" si="4"/>
        <v>5.8488424492807037E-3</v>
      </c>
      <c r="P11" s="76">
        <f>分析係数表!C14</f>
        <v>3.4828780992665287E-2</v>
      </c>
      <c r="Q11" s="82">
        <f t="shared" si="5"/>
        <v>2.0370805272660166E-4</v>
      </c>
      <c r="R11" s="83">
        <v>8.5915617341853672E-4</v>
      </c>
      <c r="S11" s="84">
        <f t="shared" si="6"/>
        <v>4.7067102702966941E-3</v>
      </c>
      <c r="T11" s="85">
        <f>分析係数表!F14</f>
        <v>0.31487658438959304</v>
      </c>
      <c r="U11" s="86">
        <f t="shared" si="7"/>
        <v>1.4820328536224413E-3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投入係数表!N12</f>
        <v>3.8219326818675352E-3</v>
      </c>
      <c r="E12" s="77">
        <f t="shared" si="0"/>
        <v>0.38219326818675353</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4.2841671534505722E-2</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投入係数表!N13</f>
        <v>2.2931596091205212E-2</v>
      </c>
      <c r="E13" s="77">
        <f t="shared" si="0"/>
        <v>2.2931596091205213</v>
      </c>
      <c r="F13" s="76">
        <f>分析係数表!C16</f>
        <v>1.5929944110702698E-2</v>
      </c>
      <c r="G13" s="77">
        <f t="shared" si="1"/>
        <v>3.6529904410210749E-2</v>
      </c>
      <c r="H13" s="77">
        <v>4.3652303002530431E-2</v>
      </c>
      <c r="I13" s="77">
        <f t="shared" si="2"/>
        <v>4.3652303002530431E-2</v>
      </c>
      <c r="J13" s="76">
        <f>分析係数表!G16</f>
        <v>3.3304867634500426E-2</v>
      </c>
      <c r="K13" s="78">
        <f t="shared" si="3"/>
        <v>1.4538341734403816E-3</v>
      </c>
      <c r="L13" s="79"/>
      <c r="M13" s="80"/>
      <c r="N13" s="81">
        <f>分析係数表!H16</f>
        <v>1.5715955716225912E-2</v>
      </c>
      <c r="O13" s="82">
        <f t="shared" si="4"/>
        <v>8.6967449832312166E-2</v>
      </c>
      <c r="P13" s="76">
        <f>分析係数表!C16</f>
        <v>1.5929944110702698E-2</v>
      </c>
      <c r="Q13" s="82">
        <f t="shared" si="5"/>
        <v>1.3853866152790735E-3</v>
      </c>
      <c r="R13" s="83">
        <v>1.6070401170951354E-3</v>
      </c>
      <c r="S13" s="84">
        <f t="shared" si="6"/>
        <v>4.5259343119625567E-2</v>
      </c>
      <c r="T13" s="85">
        <f>分析係数表!F16</f>
        <v>0.28693424423569597</v>
      </c>
      <c r="U13" s="86">
        <f t="shared" si="7"/>
        <v>1.2986455412633808E-2</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投入係数表!N14</f>
        <v>7.3832790445168292E-4</v>
      </c>
      <c r="E14" s="77">
        <f t="shared" si="0"/>
        <v>7.3832790445168286E-2</v>
      </c>
      <c r="F14" s="76">
        <f>分析係数表!C17</f>
        <v>3.0755163958272713E-2</v>
      </c>
      <c r="G14" s="77">
        <f t="shared" si="1"/>
        <v>2.2707395756379417E-3</v>
      </c>
      <c r="H14" s="77">
        <v>4.1638419121038141E-3</v>
      </c>
      <c r="I14" s="77">
        <f t="shared" si="2"/>
        <v>4.1638419121038141E-3</v>
      </c>
      <c r="J14" s="76">
        <f>分析係数表!G17</f>
        <v>0.21735668789808918</v>
      </c>
      <c r="K14" s="78">
        <f t="shared" si="3"/>
        <v>9.050388869461316E-4</v>
      </c>
      <c r="L14" s="79"/>
      <c r="M14" s="80"/>
      <c r="N14" s="81">
        <f>分析係数表!H17</f>
        <v>2.8450203005708319E-3</v>
      </c>
      <c r="O14" s="82">
        <f t="shared" si="4"/>
        <v>1.5743500728139036E-2</v>
      </c>
      <c r="P14" s="76">
        <f>分析係数表!C17</f>
        <v>3.0755163958272713E-2</v>
      </c>
      <c r="Q14" s="82">
        <f t="shared" si="5"/>
        <v>4.8419394617110187E-4</v>
      </c>
      <c r="R14" s="83">
        <v>1.0340271082463022E-3</v>
      </c>
      <c r="S14" s="84">
        <f t="shared" si="6"/>
        <v>5.1978690203501165E-3</v>
      </c>
      <c r="T14" s="85">
        <f>分析係数表!F17</f>
        <v>0.33877388535031849</v>
      </c>
      <c r="U14" s="86">
        <f t="shared" si="7"/>
        <v>1.7609022835660627E-3</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投入係数表!N15</f>
        <v>5.0380021715526599E-3</v>
      </c>
      <c r="E15" s="77">
        <f t="shared" si="0"/>
        <v>0.50380021715526602</v>
      </c>
      <c r="F15" s="76">
        <f>分析係数表!C18</f>
        <v>0.10308017346825304</v>
      </c>
      <c r="G15" s="77">
        <f t="shared" si="1"/>
        <v>5.1931813777708377E-2</v>
      </c>
      <c r="H15" s="77">
        <v>6.367829198401001E-2</v>
      </c>
      <c r="I15" s="77">
        <f t="shared" si="2"/>
        <v>6.367829198401001E-2</v>
      </c>
      <c r="J15" s="76">
        <f>分析係数表!G18</f>
        <v>0.21565836298932384</v>
      </c>
      <c r="K15" s="78">
        <f t="shared" si="3"/>
        <v>1.3732756207227781E-2</v>
      </c>
      <c r="L15" s="79"/>
      <c r="M15" s="80"/>
      <c r="N15" s="81">
        <f>分析係数表!H18</f>
        <v>4.148325689659146E-4</v>
      </c>
      <c r="O15" s="82">
        <f t="shared" si="4"/>
        <v>2.2955607206951332E-3</v>
      </c>
      <c r="P15" s="76">
        <f>分析係数表!C18</f>
        <v>0.10308017346825304</v>
      </c>
      <c r="Q15" s="82">
        <f t="shared" si="5"/>
        <v>2.3662679729616231E-4</v>
      </c>
      <c r="R15" s="83">
        <v>5.9100253328551327E-4</v>
      </c>
      <c r="S15" s="84">
        <f t="shared" si="6"/>
        <v>6.426929451729553E-2</v>
      </c>
      <c r="T15" s="85">
        <f>分析係数表!F18</f>
        <v>0.45978647686832741</v>
      </c>
      <c r="U15" s="86">
        <f t="shared" si="7"/>
        <v>2.9550152496920223E-2</v>
      </c>
      <c r="V15" s="87">
        <f>分析係数表!D18</f>
        <v>3.6120996441281139E-2</v>
      </c>
      <c r="W15" s="167">
        <f t="shared" si="8"/>
        <v>0</v>
      </c>
      <c r="X15" s="76">
        <f>分析係数表!E18</f>
        <v>3.3096085409252671E-2</v>
      </c>
      <c r="Y15" s="166">
        <f t="shared" si="9"/>
        <v>0</v>
      </c>
    </row>
    <row r="16" spans="1:25" x14ac:dyDescent="0.2">
      <c r="A16" s="6" t="s">
        <v>4</v>
      </c>
      <c r="B16" s="5" t="s">
        <v>32</v>
      </c>
      <c r="C16" s="75">
        <f>最終需要_まとめ!C17</f>
        <v>100</v>
      </c>
      <c r="D16" s="76">
        <f>投入係数表!N16</f>
        <v>0.53719869706840395</v>
      </c>
      <c r="E16" s="77">
        <f t="shared" si="0"/>
        <v>53.719869706840399</v>
      </c>
      <c r="F16" s="76">
        <f>分析係数表!C19</f>
        <v>0.24776062511911567</v>
      </c>
      <c r="G16" s="77">
        <f t="shared" si="1"/>
        <v>13.309668499884223</v>
      </c>
      <c r="H16" s="77">
        <v>15.358455158453364</v>
      </c>
      <c r="I16" s="77">
        <f t="shared" si="2"/>
        <v>115.35845515845337</v>
      </c>
      <c r="J16" s="76">
        <f>分析係数表!G19</f>
        <v>5.7676438653637349E-2</v>
      </c>
      <c r="K16" s="78">
        <f t="shared" si="3"/>
        <v>6.6534648621249106</v>
      </c>
      <c r="L16" s="79"/>
      <c r="M16" s="80"/>
      <c r="N16" s="81">
        <f>分析係数表!H19</f>
        <v>-1.0648958666941103E-4</v>
      </c>
      <c r="O16" s="82">
        <f t="shared" si="4"/>
        <v>-5.8928187082978511E-4</v>
      </c>
      <c r="P16" s="76">
        <f>分析係数表!C19</f>
        <v>0.24776062511911567</v>
      </c>
      <c r="Q16" s="82">
        <f t="shared" si="5"/>
        <v>-1.4600084468814953E-4</v>
      </c>
      <c r="R16" s="83">
        <v>4.9973044781215291E-4</v>
      </c>
      <c r="S16" s="84">
        <f t="shared" si="6"/>
        <v>115.35895488890118</v>
      </c>
      <c r="T16" s="85">
        <f>分析係数表!F19</f>
        <v>0.24017372421281216</v>
      </c>
      <c r="U16" s="86">
        <f t="shared" si="7"/>
        <v>27.706189816965193</v>
      </c>
      <c r="V16" s="87">
        <f>分析係数表!D19</f>
        <v>1.0727470141150924E-2</v>
      </c>
      <c r="W16" s="167">
        <f t="shared" si="8"/>
        <v>1</v>
      </c>
      <c r="X16" s="76">
        <f>分析係数表!E19</f>
        <v>1.2160694896851249E-2</v>
      </c>
      <c r="Y16" s="166">
        <f t="shared" si="9"/>
        <v>1</v>
      </c>
    </row>
    <row r="17" spans="1:25" x14ac:dyDescent="0.2">
      <c r="A17" s="6" t="s">
        <v>5</v>
      </c>
      <c r="B17" s="5" t="s">
        <v>33</v>
      </c>
      <c r="C17" s="90"/>
      <c r="D17" s="76">
        <f>投入係数表!N17</f>
        <v>8.7296416938110744E-3</v>
      </c>
      <c r="E17" s="77">
        <f t="shared" si="0"/>
        <v>0.87296416938110744</v>
      </c>
      <c r="F17" s="76">
        <f>分析係数表!C20</f>
        <v>4.2097488921713389E-2</v>
      </c>
      <c r="G17" s="77">
        <f t="shared" si="1"/>
        <v>3.67495994495739E-2</v>
      </c>
      <c r="H17" s="77">
        <v>4.352550532823557E-2</v>
      </c>
      <c r="I17" s="77">
        <f t="shared" si="2"/>
        <v>4.352550532823557E-2</v>
      </c>
      <c r="J17" s="76">
        <f>分析係数表!G20</f>
        <v>0.10005104645227157</v>
      </c>
      <c r="K17" s="78">
        <f t="shared" si="3"/>
        <v>4.354772355453891E-3</v>
      </c>
      <c r="L17" s="79"/>
      <c r="M17" s="80"/>
      <c r="N17" s="81">
        <f>分析係数表!H20</f>
        <v>5.1814336200340294E-4</v>
      </c>
      <c r="O17" s="82">
        <f t="shared" si="4"/>
        <v>2.8672520879180594E-3</v>
      </c>
      <c r="P17" s="76">
        <f>分析係数表!C20</f>
        <v>4.2097488921713389E-2</v>
      </c>
      <c r="Q17" s="82">
        <f t="shared" si="5"/>
        <v>1.2070411300689009E-4</v>
      </c>
      <c r="R17" s="83">
        <v>2.8140684980736201E-4</v>
      </c>
      <c r="S17" s="84">
        <f t="shared" si="6"/>
        <v>4.3806912178042931E-2</v>
      </c>
      <c r="T17" s="85">
        <f>分析係数表!F20</f>
        <v>0.22307299642674835</v>
      </c>
      <c r="U17" s="86">
        <f t="shared" si="7"/>
        <v>9.7721391637594496E-3</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投入係数表!N18</f>
        <v>9.120521172638436E-4</v>
      </c>
      <c r="E18" s="77">
        <f t="shared" si="0"/>
        <v>9.1205211726384364E-2</v>
      </c>
      <c r="F18" s="76">
        <f>分析係数表!C21</f>
        <v>2.2200270354580387E-2</v>
      </c>
      <c r="G18" s="77">
        <f t="shared" si="1"/>
        <v>2.0247803580724782E-3</v>
      </c>
      <c r="H18" s="77">
        <v>4.1744103824191857E-3</v>
      </c>
      <c r="I18" s="77">
        <f t="shared" si="2"/>
        <v>4.1744103824191857E-3</v>
      </c>
      <c r="J18" s="76">
        <f>分析係数表!G21</f>
        <v>0.28466453674121406</v>
      </c>
      <c r="K18" s="78">
        <f t="shared" si="3"/>
        <v>1.1883065976790717E-3</v>
      </c>
      <c r="L18" s="79"/>
      <c r="M18" s="80"/>
      <c r="N18" s="81">
        <f>分析係数表!H21</f>
        <v>8.5827428061913363E-4</v>
      </c>
      <c r="O18" s="82">
        <f t="shared" si="4"/>
        <v>4.7494359738519997E-3</v>
      </c>
      <c r="P18" s="76">
        <f>分析係数表!C21</f>
        <v>2.2200270354580387E-2</v>
      </c>
      <c r="Q18" s="82">
        <f t="shared" si="5"/>
        <v>1.0543876265128418E-4</v>
      </c>
      <c r="R18" s="83">
        <v>2.9373539386641566E-4</v>
      </c>
      <c r="S18" s="84">
        <f t="shared" si="6"/>
        <v>4.4681457762856015E-3</v>
      </c>
      <c r="T18" s="85">
        <f>分析係数表!F21</f>
        <v>0.42523961661341853</v>
      </c>
      <c r="U18" s="86">
        <f t="shared" si="7"/>
        <v>1.9000325968805546E-3</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投入係数表!N19</f>
        <v>1.3029315960912051E-4</v>
      </c>
      <c r="E19" s="77">
        <f t="shared" si="0"/>
        <v>1.3029315960912051E-2</v>
      </c>
      <c r="F19" s="76">
        <f>分析係数表!C22</f>
        <v>3.5555555555555562E-2</v>
      </c>
      <c r="G19" s="77">
        <f t="shared" si="1"/>
        <v>4.6326456749909526E-4</v>
      </c>
      <c r="H19" s="77">
        <v>1.2008344411541115E-3</v>
      </c>
      <c r="I19" s="77">
        <f t="shared" si="2"/>
        <v>1.2008344411541115E-3</v>
      </c>
      <c r="J19" s="76">
        <f>分析係数表!G22</f>
        <v>0.1945879458794588</v>
      </c>
      <c r="K19" s="78">
        <f t="shared" si="3"/>
        <v>2.336679072454864E-4</v>
      </c>
      <c r="L19" s="79"/>
      <c r="M19" s="80"/>
      <c r="N19" s="81">
        <f>分析係数表!H22</f>
        <v>4.0529618807014647E-5</v>
      </c>
      <c r="O19" s="82">
        <f t="shared" si="4"/>
        <v>2.2427892098745555E-4</v>
      </c>
      <c r="P19" s="76">
        <f>分析係数表!C22</f>
        <v>3.5555555555555562E-2</v>
      </c>
      <c r="Q19" s="82">
        <f t="shared" si="5"/>
        <v>7.9743616351095316E-6</v>
      </c>
      <c r="R19" s="83">
        <v>1.2995491717418927E-4</v>
      </c>
      <c r="S19" s="84">
        <f t="shared" si="6"/>
        <v>1.3307893583283008E-3</v>
      </c>
      <c r="T19" s="85">
        <f>分析係数表!F22</f>
        <v>0.41303813038130383</v>
      </c>
      <c r="U19" s="86">
        <f t="shared" si="7"/>
        <v>5.4966674849525642E-4</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投入係数表!N20</f>
        <v>1.7372421281216071E-4</v>
      </c>
      <c r="E20" s="77">
        <f t="shared" si="0"/>
        <v>1.737242128121607E-2</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1.3192877705144442E-4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投入係数表!N21</f>
        <v>0</v>
      </c>
      <c r="E21" s="77">
        <f t="shared" si="0"/>
        <v>0</v>
      </c>
      <c r="F21" s="76">
        <f>分析係数表!C24</f>
        <v>0.31901223099551013</v>
      </c>
      <c r="G21" s="77">
        <f t="shared" si="1"/>
        <v>0</v>
      </c>
      <c r="H21" s="77">
        <v>2.5230566828331191E-3</v>
      </c>
      <c r="I21" s="77">
        <f t="shared" si="2"/>
        <v>2.5230566828331191E-3</v>
      </c>
      <c r="J21" s="76">
        <f>分析係数表!G24</f>
        <v>0.20822960902035437</v>
      </c>
      <c r="K21" s="78">
        <f t="shared" si="3"/>
        <v>5.2537510660253259E-4</v>
      </c>
      <c r="L21" s="79"/>
      <c r="M21" s="80"/>
      <c r="N21" s="81">
        <f>分析係数表!H24</f>
        <v>2.9960129980871608E-4</v>
      </c>
      <c r="O21" s="82">
        <f t="shared" si="4"/>
        <v>1.6579049649464851E-3</v>
      </c>
      <c r="P21" s="76">
        <f>分析係数表!C24</f>
        <v>0.31901223099551013</v>
      </c>
      <c r="Q21" s="82">
        <f t="shared" si="5"/>
        <v>5.2889196164611124E-4</v>
      </c>
      <c r="R21" s="83">
        <v>2.244827465600709E-3</v>
      </c>
      <c r="S21" s="84">
        <f t="shared" si="6"/>
        <v>4.7678841484338277E-3</v>
      </c>
      <c r="T21" s="85">
        <f>分析係数表!F24</f>
        <v>0.39288329184360815</v>
      </c>
      <c r="U21" s="86">
        <f t="shared" si="7"/>
        <v>1.8732220193656407E-3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投入係数表!N22</f>
        <v>0</v>
      </c>
      <c r="E22" s="77">
        <f t="shared" si="0"/>
        <v>0</v>
      </c>
      <c r="F22" s="76">
        <f>分析係数表!C25</f>
        <v>9.6759875721260657E-3</v>
      </c>
      <c r="G22" s="77">
        <f t="shared" si="1"/>
        <v>0</v>
      </c>
      <c r="H22" s="77">
        <v>1.6638830607780726E-4</v>
      </c>
      <c r="I22" s="77">
        <f t="shared" si="2"/>
        <v>1.6638830607780726E-4</v>
      </c>
      <c r="J22" s="76">
        <f>分析係数表!G25</f>
        <v>0.19730305180979418</v>
      </c>
      <c r="K22" s="78">
        <f t="shared" si="3"/>
        <v>3.2828920574613499E-5</v>
      </c>
      <c r="L22" s="79"/>
      <c r="M22" s="80"/>
      <c r="N22" s="81">
        <f>分析係数表!H25</f>
        <v>4.8079253682831098E-4</v>
      </c>
      <c r="O22" s="82">
        <f t="shared" si="4"/>
        <v>2.6605636705374627E-3</v>
      </c>
      <c r="P22" s="76">
        <f>分析係数表!C25</f>
        <v>9.6759875721260657E-3</v>
      </c>
      <c r="Q22" s="82">
        <f t="shared" si="5"/>
        <v>2.5743581010970598E-5</v>
      </c>
      <c r="R22" s="83">
        <v>1.8972548484802039E-4</v>
      </c>
      <c r="S22" s="84">
        <f t="shared" si="6"/>
        <v>3.5611379092582768E-4</v>
      </c>
      <c r="T22" s="85">
        <f>分析係数表!F25</f>
        <v>0.35095812633073104</v>
      </c>
      <c r="U22" s="86">
        <f t="shared" si="7"/>
        <v>1.2498102882386216E-4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投入係数表!N23</f>
        <v>0</v>
      </c>
      <c r="E23" s="77">
        <f t="shared" si="0"/>
        <v>0</v>
      </c>
      <c r="F23" s="76">
        <f>分析係数表!C26</f>
        <v>0.20974434975917011</v>
      </c>
      <c r="G23" s="77">
        <f t="shared" si="1"/>
        <v>0</v>
      </c>
      <c r="H23" s="77">
        <v>2.9362998594949451E-3</v>
      </c>
      <c r="I23" s="77">
        <f t="shared" si="2"/>
        <v>2.9362998594949451E-3</v>
      </c>
      <c r="J23" s="76">
        <f>分析係数表!G26</f>
        <v>0.19643642762868455</v>
      </c>
      <c r="K23" s="78">
        <f t="shared" si="3"/>
        <v>5.7679625484579537E-4</v>
      </c>
      <c r="L23" s="79"/>
      <c r="M23" s="80"/>
      <c r="N23" s="81">
        <f>分析係数表!H26</f>
        <v>9.4871095944733495E-3</v>
      </c>
      <c r="O23" s="82">
        <f t="shared" si="4"/>
        <v>5.2498858014671454E-2</v>
      </c>
      <c r="P23" s="76">
        <f>分析係数表!C26</f>
        <v>0.20974434975917011</v>
      </c>
      <c r="Q23" s="82">
        <f t="shared" si="5"/>
        <v>1.101133883738626E-2</v>
      </c>
      <c r="R23" s="83">
        <v>1.2065058373763872E-2</v>
      </c>
      <c r="S23" s="84">
        <f t="shared" si="6"/>
        <v>1.5001358233258818E-2</v>
      </c>
      <c r="T23" s="85">
        <f>分析係数表!F26</f>
        <v>0.33536547042926279</v>
      </c>
      <c r="U23" s="86">
        <f t="shared" si="7"/>
        <v>5.0309375609747381E-3</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投入係数表!N24</f>
        <v>0</v>
      </c>
      <c r="E24" s="77">
        <f t="shared" si="0"/>
        <v>0</v>
      </c>
      <c r="F24" s="76">
        <f>分析係数表!C27</f>
        <v>0.55184986183604545</v>
      </c>
      <c r="G24" s="77">
        <f t="shared" si="1"/>
        <v>0</v>
      </c>
      <c r="H24" s="77">
        <v>1.5038602089991486E-3</v>
      </c>
      <c r="I24" s="77">
        <f t="shared" si="2"/>
        <v>1.5038602089991486E-3</v>
      </c>
      <c r="J24" s="76">
        <f>分析係数表!G27</f>
        <v>0.17101045662340392</v>
      </c>
      <c r="K24" s="78">
        <f t="shared" si="3"/>
        <v>2.5717582103871206E-4</v>
      </c>
      <c r="L24" s="79"/>
      <c r="M24" s="80"/>
      <c r="N24" s="81">
        <f>分析係数表!H27</f>
        <v>1.0662468539876775E-2</v>
      </c>
      <c r="O24" s="82">
        <f t="shared" si="4"/>
        <v>5.9002946723307671E-2</v>
      </c>
      <c r="P24" s="76">
        <f>分析係数表!C27</f>
        <v>0.55184986183604545</v>
      </c>
      <c r="Q24" s="82">
        <f t="shared" si="5"/>
        <v>3.2560767997176887E-2</v>
      </c>
      <c r="R24" s="83">
        <v>3.3468810942926128E-2</v>
      </c>
      <c r="S24" s="84">
        <f t="shared" si="6"/>
        <v>3.4972671151925275E-2</v>
      </c>
      <c r="T24" s="85">
        <f>分析係数表!F27</f>
        <v>0.32260522305711731</v>
      </c>
      <c r="U24" s="86">
        <f t="shared" si="7"/>
        <v>1.1282366377870065E-2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投入係数表!N25</f>
        <v>0</v>
      </c>
      <c r="E25" s="77">
        <f t="shared" si="0"/>
        <v>0</v>
      </c>
      <c r="F25" s="76">
        <f>分析係数表!C28</f>
        <v>0.10247957574888922</v>
      </c>
      <c r="G25" s="77">
        <f t="shared" si="1"/>
        <v>0</v>
      </c>
      <c r="H25" s="77">
        <v>6.0603776399383103E-3</v>
      </c>
      <c r="I25" s="77">
        <f t="shared" si="2"/>
        <v>6.0603776399383103E-3</v>
      </c>
      <c r="J25" s="76">
        <f>分析係数表!G28</f>
        <v>0.12481362671124566</v>
      </c>
      <c r="K25" s="78">
        <f t="shared" si="3"/>
        <v>7.5641771248044021E-4</v>
      </c>
      <c r="L25" s="79"/>
      <c r="M25" s="80"/>
      <c r="N25" s="81">
        <f>分析係数表!H28</f>
        <v>1.8186673066637845E-2</v>
      </c>
      <c r="O25" s="82">
        <f t="shared" si="4"/>
        <v>0.10063966876074353</v>
      </c>
      <c r="P25" s="76">
        <f>分析係数表!C28</f>
        <v>0.10247957574888922</v>
      </c>
      <c r="Q25" s="82">
        <f t="shared" si="5"/>
        <v>1.0313510558109735E-2</v>
      </c>
      <c r="R25" s="83">
        <v>1.2043072236646598E-2</v>
      </c>
      <c r="S25" s="84">
        <f t="shared" si="6"/>
        <v>1.8103449876584909E-2</v>
      </c>
      <c r="T25" s="85">
        <f>分析係数表!F28</f>
        <v>0.21379840057832197</v>
      </c>
      <c r="U25" s="86">
        <f t="shared" si="7"/>
        <v>3.8704886285636738E-3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投入係数表!N26</f>
        <v>8.1650380021715523E-3</v>
      </c>
      <c r="E26" s="77">
        <f t="shared" si="0"/>
        <v>0.81650380021715518</v>
      </c>
      <c r="F26" s="76">
        <f>分析係数表!C29</f>
        <v>7.3115977067071958E-2</v>
      </c>
      <c r="G26" s="77">
        <f t="shared" si="1"/>
        <v>5.969947313185462E-2</v>
      </c>
      <c r="H26" s="77">
        <v>7.1840390489681577E-2</v>
      </c>
      <c r="I26" s="77">
        <f t="shared" si="2"/>
        <v>7.1840390489681577E-2</v>
      </c>
      <c r="J26" s="76">
        <f>分析係数表!G29</f>
        <v>0.26098100897122217</v>
      </c>
      <c r="K26" s="78">
        <f t="shared" si="3"/>
        <v>1.8748977594883691E-2</v>
      </c>
      <c r="L26" s="79"/>
      <c r="M26" s="80"/>
      <c r="N26" s="81">
        <f>分析係数表!H29</f>
        <v>9.6190295301981418E-3</v>
      </c>
      <c r="O26" s="82">
        <f t="shared" si="4"/>
        <v>5.3228863914356113E-2</v>
      </c>
      <c r="P26" s="76">
        <f>分析係数表!C29</f>
        <v>7.3115977067071958E-2</v>
      </c>
      <c r="Q26" s="82">
        <f t="shared" si="5"/>
        <v>3.8918803932683557E-3</v>
      </c>
      <c r="R26" s="83">
        <v>5.4103080003015886E-3</v>
      </c>
      <c r="S26" s="84">
        <f t="shared" si="6"/>
        <v>7.7250698489983172E-2</v>
      </c>
      <c r="T26" s="85">
        <f>分析係数表!F29</f>
        <v>0.46988232552720494</v>
      </c>
      <c r="U26" s="86">
        <f t="shared" si="7"/>
        <v>3.6298737855074231E-2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投入係数表!N27</f>
        <v>3.995656894679696E-3</v>
      </c>
      <c r="E27" s="77">
        <f t="shared" si="0"/>
        <v>0.39956568946796961</v>
      </c>
      <c r="F27" s="76">
        <f>分析係数表!C30</f>
        <v>1</v>
      </c>
      <c r="G27" s="77">
        <f t="shared" si="1"/>
        <v>0.39956568946796961</v>
      </c>
      <c r="H27" s="77">
        <v>0.49029543172175788</v>
      </c>
      <c r="I27" s="77">
        <f t="shared" si="2"/>
        <v>0.49029543172175788</v>
      </c>
      <c r="J27" s="76">
        <f>分析係数表!G30</f>
        <v>0.34448146018035225</v>
      </c>
      <c r="K27" s="78">
        <f t="shared" si="3"/>
        <v>0.16889768623926735</v>
      </c>
      <c r="L27" s="79"/>
      <c r="M27" s="80"/>
      <c r="N27" s="81">
        <f>分析係数表!H30</f>
        <v>0</v>
      </c>
      <c r="O27" s="82">
        <f t="shared" si="4"/>
        <v>0</v>
      </c>
      <c r="P27" s="76">
        <f>分析係数表!C30</f>
        <v>1</v>
      </c>
      <c r="Q27" s="82">
        <f t="shared" si="5"/>
        <v>0</v>
      </c>
      <c r="R27" s="83">
        <v>2.054796776803243E-2</v>
      </c>
      <c r="S27" s="84">
        <f t="shared" si="6"/>
        <v>0.5108433994897903</v>
      </c>
      <c r="T27" s="85">
        <f>分析係数表!F30</f>
        <v>0.44085379748895859</v>
      </c>
      <c r="U27" s="86">
        <f t="shared" si="7"/>
        <v>0.2252072525872432</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投入係数表!N28</f>
        <v>4.4125950054288814E-2</v>
      </c>
      <c r="E28" s="77">
        <f t="shared" si="0"/>
        <v>4.4125950054288809</v>
      </c>
      <c r="F28" s="76">
        <f>分析係数表!C31</f>
        <v>1.6119481544838443E-2</v>
      </c>
      <c r="G28" s="77">
        <f t="shared" si="1"/>
        <v>7.1128743754857143E-2</v>
      </c>
      <c r="H28" s="77">
        <v>8.4415300028122572E-2</v>
      </c>
      <c r="I28" s="77">
        <f t="shared" si="2"/>
        <v>8.4415300028122572E-2</v>
      </c>
      <c r="J28" s="76">
        <f>分析係数表!G31</f>
        <v>7.1065989847715741E-2</v>
      </c>
      <c r="K28" s="78">
        <f t="shared" si="3"/>
        <v>5.9990568547904372E-3</v>
      </c>
      <c r="L28" s="79"/>
      <c r="M28" s="80"/>
      <c r="N28" s="81">
        <f>分析係数表!H31</f>
        <v>2.0936329558250998E-2</v>
      </c>
      <c r="O28" s="82">
        <f t="shared" si="4"/>
        <v>0.11585545438067679</v>
      </c>
      <c r="P28" s="76">
        <f>分析係数表!C31</f>
        <v>1.6119481544838443E-2</v>
      </c>
      <c r="Q28" s="82">
        <f t="shared" si="5"/>
        <v>1.8675298587581917E-3</v>
      </c>
      <c r="R28" s="83">
        <v>2.653580138149357E-3</v>
      </c>
      <c r="S28" s="84">
        <f t="shared" si="6"/>
        <v>8.7068880166271928E-2</v>
      </c>
      <c r="T28" s="85">
        <f>分析係数表!F31</f>
        <v>0.34619289340101522</v>
      </c>
      <c r="U28" s="86">
        <f t="shared" si="7"/>
        <v>3.0142627549947947E-2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投入係数表!N29</f>
        <v>9.98914223669924E-4</v>
      </c>
      <c r="E29" s="77">
        <f t="shared" si="0"/>
        <v>9.9891422366992402E-2</v>
      </c>
      <c r="F29" s="76">
        <f>分析係数表!C32</f>
        <v>1</v>
      </c>
      <c r="G29" s="77">
        <f t="shared" si="1"/>
        <v>9.9891422366992402E-2</v>
      </c>
      <c r="H29" s="77">
        <v>0.14282038732477872</v>
      </c>
      <c r="I29" s="77">
        <f t="shared" si="2"/>
        <v>0.14282038732477872</v>
      </c>
      <c r="J29" s="76">
        <f>分析係数表!G32</f>
        <v>0.14031413612565444</v>
      </c>
      <c r="K29" s="78">
        <f t="shared" si="3"/>
        <v>2.0039719268607693E-2</v>
      </c>
      <c r="L29" s="79"/>
      <c r="M29" s="80"/>
      <c r="N29" s="81">
        <f>分析係数表!H32</f>
        <v>7.8667195406007442E-3</v>
      </c>
      <c r="O29" s="82">
        <f t="shared" si="4"/>
        <v>4.3532098801074948E-2</v>
      </c>
      <c r="P29" s="76">
        <f>分析係数表!C32</f>
        <v>1</v>
      </c>
      <c r="Q29" s="82">
        <f t="shared" si="5"/>
        <v>4.3532098801074948E-2</v>
      </c>
      <c r="R29" s="83">
        <v>5.794519715474411E-2</v>
      </c>
      <c r="S29" s="84">
        <f t="shared" si="6"/>
        <v>0.20076558447952284</v>
      </c>
      <c r="T29" s="85">
        <f>分析係数表!F32</f>
        <v>0.48305318269495728</v>
      </c>
      <c r="U29" s="86">
        <f t="shared" si="7"/>
        <v>9.6980454558446824E-2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投入係数表!N30</f>
        <v>1.3029315960912051E-4</v>
      </c>
      <c r="E30" s="77">
        <f t="shared" si="0"/>
        <v>1.3029315960912051E-2</v>
      </c>
      <c r="F30" s="76">
        <f>分析係数表!C33</f>
        <v>0.76063364256957811</v>
      </c>
      <c r="G30" s="77">
        <f t="shared" si="1"/>
        <v>9.9105360595384759E-3</v>
      </c>
      <c r="H30" s="77">
        <v>2.9183912629370562E-2</v>
      </c>
      <c r="I30" s="77">
        <f t="shared" si="2"/>
        <v>2.9183912629370562E-2</v>
      </c>
      <c r="J30" s="76">
        <f>分析係数表!G33</f>
        <v>0.50769407441433168</v>
      </c>
      <c r="K30" s="78">
        <f t="shared" si="3"/>
        <v>1.4816499510157012E-2</v>
      </c>
      <c r="L30" s="79"/>
      <c r="M30" s="80"/>
      <c r="N30" s="81">
        <f>分析係数表!H33</f>
        <v>8.9800920101816757E-4</v>
      </c>
      <c r="O30" s="82">
        <f t="shared" si="4"/>
        <v>4.9693172689377401E-3</v>
      </c>
      <c r="P30" s="76">
        <f>分析係数表!C33</f>
        <v>0.76063364256957811</v>
      </c>
      <c r="Q30" s="82">
        <f t="shared" si="5"/>
        <v>3.7798298953560213E-3</v>
      </c>
      <c r="R30" s="83">
        <v>1.2380062057225702E-2</v>
      </c>
      <c r="S30" s="84">
        <f t="shared" si="6"/>
        <v>4.1563974686596263E-2</v>
      </c>
      <c r="T30" s="85">
        <f>分析係数表!F33</f>
        <v>0.64710610932475887</v>
      </c>
      <c r="U30" s="86">
        <f t="shared" si="7"/>
        <v>2.689630194751607E-2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投入係数表!N31</f>
        <v>2.3192182410423454E-2</v>
      </c>
      <c r="E31" s="77">
        <f t="shared" si="0"/>
        <v>2.3192182410423454</v>
      </c>
      <c r="F31" s="76">
        <f>分析係数表!C34</f>
        <v>0.60932856586849216</v>
      </c>
      <c r="G31" s="77">
        <f t="shared" si="1"/>
        <v>1.4131659247503794</v>
      </c>
      <c r="H31" s="77">
        <v>1.7129176086624145</v>
      </c>
      <c r="I31" s="77">
        <f t="shared" si="2"/>
        <v>1.7129176086624145</v>
      </c>
      <c r="J31" s="76">
        <f>分析係数表!G34</f>
        <v>0.42480111354608457</v>
      </c>
      <c r="K31" s="78">
        <f t="shared" si="3"/>
        <v>0.72764930757249002</v>
      </c>
      <c r="L31" s="79"/>
      <c r="M31" s="80"/>
      <c r="N31" s="81">
        <f>分析係数表!H34</f>
        <v>0.14716781407871807</v>
      </c>
      <c r="O31" s="82">
        <f t="shared" si="4"/>
        <v>0.81438314786086141</v>
      </c>
      <c r="P31" s="76">
        <f>分析係数表!C34</f>
        <v>0.60932856586849216</v>
      </c>
      <c r="Q31" s="82">
        <f t="shared" si="5"/>
        <v>0.49622691555352688</v>
      </c>
      <c r="R31" s="83">
        <v>0.54228802257011632</v>
      </c>
      <c r="S31" s="84">
        <f t="shared" si="6"/>
        <v>2.2552056312325308</v>
      </c>
      <c r="T31" s="85">
        <f>分析係数表!F34</f>
        <v>0.70056004390220861</v>
      </c>
      <c r="U31" s="86">
        <f t="shared" si="7"/>
        <v>1.5799069560247698</v>
      </c>
      <c r="V31" s="87">
        <f>分析係数表!D34</f>
        <v>0.12153061706589328</v>
      </c>
      <c r="W31" s="167">
        <f t="shared" si="8"/>
        <v>0</v>
      </c>
      <c r="X31" s="76">
        <f>分析係数表!E34</f>
        <v>9.2329106655473059E-2</v>
      </c>
      <c r="Y31" s="166">
        <f t="shared" si="9"/>
        <v>0</v>
      </c>
    </row>
    <row r="32" spans="1:25" x14ac:dyDescent="0.2">
      <c r="A32" s="6" t="s">
        <v>20</v>
      </c>
      <c r="B32" s="5" t="s">
        <v>37</v>
      </c>
      <c r="C32" s="90"/>
      <c r="D32" s="76">
        <f>投入係数表!N32</f>
        <v>3.8219326818675352E-3</v>
      </c>
      <c r="E32" s="77">
        <f t="shared" si="0"/>
        <v>0.38219326818675353</v>
      </c>
      <c r="F32" s="76">
        <f>分析係数表!C35</f>
        <v>0.431182157394844</v>
      </c>
      <c r="G32" s="77">
        <f t="shared" si="1"/>
        <v>0.16479491791855058</v>
      </c>
      <c r="H32" s="77">
        <v>0.25587629562732256</v>
      </c>
      <c r="I32" s="77">
        <f t="shared" si="2"/>
        <v>0.25587629562732256</v>
      </c>
      <c r="J32" s="76">
        <f>分析係数表!G35</f>
        <v>0.31375152118597188</v>
      </c>
      <c r="K32" s="78">
        <f t="shared" si="3"/>
        <v>8.0281576988503897E-2</v>
      </c>
      <c r="L32" s="79"/>
      <c r="M32" s="80"/>
      <c r="N32" s="81">
        <f>分析係数表!H35</f>
        <v>5.4452734914836147E-2</v>
      </c>
      <c r="O32" s="82">
        <f t="shared" si="4"/>
        <v>0.30132532678549911</v>
      </c>
      <c r="P32" s="76">
        <f>分析係数表!C35</f>
        <v>0.431182157394844</v>
      </c>
      <c r="Q32" s="82">
        <f t="shared" si="5"/>
        <v>0.12992610448107789</v>
      </c>
      <c r="R32" s="83">
        <v>0.18943049241971893</v>
      </c>
      <c r="S32" s="84">
        <f t="shared" si="6"/>
        <v>0.44530678804704149</v>
      </c>
      <c r="T32" s="85">
        <f>分析係数表!F35</f>
        <v>0.64533318582439059</v>
      </c>
      <c r="U32" s="86">
        <f t="shared" si="7"/>
        <v>0.28737124819962395</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投入係数表!N33</f>
        <v>9.98914223669924E-4</v>
      </c>
      <c r="E33" s="77">
        <f t="shared" si="0"/>
        <v>9.9891422366992402E-2</v>
      </c>
      <c r="F33" s="76">
        <f>分析係数表!C36</f>
        <v>0.9563715649468405</v>
      </c>
      <c r="G33" s="77">
        <f t="shared" si="1"/>
        <v>9.5533315933886351E-2</v>
      </c>
      <c r="H33" s="77">
        <v>0.20171070208703781</v>
      </c>
      <c r="I33" s="77">
        <f t="shared" si="2"/>
        <v>0.20171070208703781</v>
      </c>
      <c r="J33" s="76">
        <f>分析係数表!G36</f>
        <v>5.2691079299754126E-2</v>
      </c>
      <c r="K33" s="78">
        <f t="shared" si="3"/>
        <v>1.062835459927719E-2</v>
      </c>
      <c r="L33" s="79"/>
      <c r="M33" s="80"/>
      <c r="N33" s="81">
        <f>分析係数表!H36</f>
        <v>0.23827203956962312</v>
      </c>
      <c r="O33" s="82">
        <f t="shared" si="4"/>
        <v>1.3185269812334477</v>
      </c>
      <c r="P33" s="76">
        <f>分析係数表!C36</f>
        <v>0.9563715649468405</v>
      </c>
      <c r="Q33" s="82">
        <f t="shared" si="5"/>
        <v>1.2610017124668658</v>
      </c>
      <c r="R33" s="83">
        <v>1.3241377151995275</v>
      </c>
      <c r="S33" s="84">
        <f t="shared" si="6"/>
        <v>1.5258484172865654</v>
      </c>
      <c r="T33" s="85">
        <f>分析係数表!F36</f>
        <v>0.845410170661959</v>
      </c>
      <c r="U33" s="86">
        <f t="shared" si="7"/>
        <v>1.2899677708625152</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投入係数表!N34</f>
        <v>1.6938110749185668E-2</v>
      </c>
      <c r="E34" s="77">
        <f t="shared" si="0"/>
        <v>1.6938110749185669</v>
      </c>
      <c r="F34" s="76">
        <f>分析係数表!C37</f>
        <v>0.69581462679851724</v>
      </c>
      <c r="G34" s="77">
        <f t="shared" si="1"/>
        <v>1.1785785209616579</v>
      </c>
      <c r="H34" s="77">
        <v>1.4825931563636734</v>
      </c>
      <c r="I34" s="77">
        <f t="shared" si="2"/>
        <v>1.4825931563636734</v>
      </c>
      <c r="J34" s="76">
        <f>分析係数表!G37</f>
        <v>0.3862869649112583</v>
      </c>
      <c r="K34" s="78">
        <f t="shared" si="3"/>
        <v>0.57270641056992599</v>
      </c>
      <c r="L34" s="79"/>
      <c r="M34" s="80"/>
      <c r="N34" s="81">
        <f>分析係数表!H37</f>
        <v>4.5947077854218935E-2</v>
      </c>
      <c r="O34" s="82">
        <f t="shared" si="4"/>
        <v>0.25425753675944546</v>
      </c>
      <c r="P34" s="76">
        <f>分析係数表!C37</f>
        <v>0.69581462679851724</v>
      </c>
      <c r="Q34" s="82">
        <f t="shared" si="5"/>
        <v>0.17691611305098381</v>
      </c>
      <c r="R34" s="83">
        <v>0.21358411129151161</v>
      </c>
      <c r="S34" s="84">
        <f t="shared" si="6"/>
        <v>1.696177267655185</v>
      </c>
      <c r="T34" s="85">
        <f>分析係数表!F37</f>
        <v>0.69012607082499655</v>
      </c>
      <c r="U34" s="86">
        <f t="shared" si="7"/>
        <v>1.1705761531495513</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投入係数表!N35</f>
        <v>1.737242128121607E-3</v>
      </c>
      <c r="E35" s="77">
        <f t="shared" si="0"/>
        <v>0.17372421281216072</v>
      </c>
      <c r="F35" s="76">
        <f>分析係数表!C38</f>
        <v>0.41697687137236916</v>
      </c>
      <c r="G35" s="77">
        <f t="shared" si="1"/>
        <v>7.2438978740042431E-2</v>
      </c>
      <c r="H35" s="77">
        <v>0.15688079640648281</v>
      </c>
      <c r="I35" s="77">
        <f t="shared" si="2"/>
        <v>0.15688079640648281</v>
      </c>
      <c r="J35" s="76">
        <f>分析係数表!G38</f>
        <v>8.9658129653451837E-2</v>
      </c>
      <c r="K35" s="78">
        <f t="shared" si="3"/>
        <v>1.4065638784349218E-2</v>
      </c>
      <c r="L35" s="79"/>
      <c r="M35" s="80"/>
      <c r="N35" s="81">
        <f>分析係数表!H38</f>
        <v>4.1195576072902453E-2</v>
      </c>
      <c r="O35" s="82">
        <f t="shared" si="4"/>
        <v>0.22796413149309255</v>
      </c>
      <c r="P35" s="76">
        <f>分析係数表!C38</f>
        <v>0.41697687137236916</v>
      </c>
      <c r="Q35" s="82">
        <f t="shared" si="5"/>
        <v>9.5055770335109105E-2</v>
      </c>
      <c r="R35" s="83">
        <v>0.13425938432592585</v>
      </c>
      <c r="S35" s="84">
        <f t="shared" si="6"/>
        <v>0.29114018073240866</v>
      </c>
      <c r="T35" s="85">
        <f>分析係数表!F38</f>
        <v>0.51116828441118001</v>
      </c>
      <c r="U35" s="86">
        <f t="shared" si="7"/>
        <v>0.14882162670814622</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投入係数表!N36</f>
        <v>0</v>
      </c>
      <c r="E36" s="77">
        <f t="shared" si="0"/>
        <v>0</v>
      </c>
      <c r="F36" s="76">
        <f>分析係数表!C39</f>
        <v>1</v>
      </c>
      <c r="G36" s="77">
        <f t="shared" si="1"/>
        <v>0</v>
      </c>
      <c r="H36" s="77">
        <v>6.831493886407706E-3</v>
      </c>
      <c r="I36" s="77">
        <f t="shared" si="2"/>
        <v>6.831493886407706E-3</v>
      </c>
      <c r="J36" s="76">
        <f>分析係数表!G39</f>
        <v>0.3542438962035025</v>
      </c>
      <c r="K36" s="78">
        <f t="shared" si="3"/>
        <v>2.4200150112114733E-3</v>
      </c>
      <c r="L36" s="79"/>
      <c r="M36" s="80"/>
      <c r="N36" s="81">
        <f>分析係数表!H39</f>
        <v>3.5817057247689217E-3</v>
      </c>
      <c r="O36" s="82">
        <f t="shared" si="4"/>
        <v>1.9820099939028668E-2</v>
      </c>
      <c r="P36" s="76">
        <f>分析係数表!C39</f>
        <v>1</v>
      </c>
      <c r="Q36" s="82">
        <f t="shared" si="5"/>
        <v>1.9820099939028668E-2</v>
      </c>
      <c r="R36" s="83">
        <v>2.1710674111402217E-2</v>
      </c>
      <c r="S36" s="84">
        <f t="shared" si="6"/>
        <v>2.8542167997809922E-2</v>
      </c>
      <c r="T36" s="85">
        <f>分析係数表!F39</f>
        <v>0.7050204525118241</v>
      </c>
      <c r="U36" s="86">
        <f t="shared" si="7"/>
        <v>2.0122812197484456E-2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投入係数表!N37</f>
        <v>4.3431053203040177E-5</v>
      </c>
      <c r="E37" s="77">
        <f t="shared" si="0"/>
        <v>4.3431053203040176E-3</v>
      </c>
      <c r="F37" s="76">
        <f>分析係数表!C40</f>
        <v>1</v>
      </c>
      <c r="G37" s="77">
        <f t="shared" si="1"/>
        <v>4.3431053203040176E-3</v>
      </c>
      <c r="H37" s="77">
        <v>9.2158417442323622E-3</v>
      </c>
      <c r="I37" s="77">
        <f t="shared" si="2"/>
        <v>9.2158417442323622E-3</v>
      </c>
      <c r="J37" s="76">
        <f>分析係数表!G40</f>
        <v>0.54480720679366534</v>
      </c>
      <c r="K37" s="78">
        <f t="shared" si="3"/>
        <v>5.0208569989276938E-3</v>
      </c>
      <c r="L37" s="79"/>
      <c r="M37" s="80"/>
      <c r="N37" s="81">
        <f>分析係数表!H40</f>
        <v>3.1654426986686419E-2</v>
      </c>
      <c r="O37" s="82">
        <f t="shared" si="4"/>
        <v>0.17516623491710451</v>
      </c>
      <c r="P37" s="76">
        <f>分析係数表!C40</f>
        <v>1</v>
      </c>
      <c r="Q37" s="82">
        <f t="shared" si="5"/>
        <v>0.17516623491710451</v>
      </c>
      <c r="R37" s="83">
        <v>0.17656689223038852</v>
      </c>
      <c r="S37" s="84">
        <f t="shared" si="6"/>
        <v>0.18578273397462089</v>
      </c>
      <c r="T37" s="85">
        <f>分析係数表!F40</f>
        <v>0.74295960523295845</v>
      </c>
      <c r="U37" s="86">
        <f t="shared" si="7"/>
        <v>0.13802906669288406</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投入係数表!N38</f>
        <v>0</v>
      </c>
      <c r="E38" s="77">
        <f t="shared" si="0"/>
        <v>0</v>
      </c>
      <c r="F38" s="76">
        <f>分析係数表!C41</f>
        <v>0.7716092186228849</v>
      </c>
      <c r="G38" s="77">
        <f t="shared" si="1"/>
        <v>0</v>
      </c>
      <c r="H38" s="77">
        <v>2.7451768143530548E-3</v>
      </c>
      <c r="I38" s="77">
        <f t="shared" si="2"/>
        <v>2.7451768143530548E-3</v>
      </c>
      <c r="J38" s="76">
        <f>分析係数表!G41</f>
        <v>0.4437271381292458</v>
      </c>
      <c r="K38" s="78">
        <f t="shared" si="3"/>
        <v>1.2181094514916409E-3</v>
      </c>
      <c r="L38" s="79"/>
      <c r="M38" s="80"/>
      <c r="N38" s="81">
        <f>分析係数表!H41</f>
        <v>4.8285080570498094E-2</v>
      </c>
      <c r="O38" s="82">
        <f t="shared" si="4"/>
        <v>0.2671953521622904</v>
      </c>
      <c r="P38" s="76">
        <f>分析係数表!C41</f>
        <v>0.7716092186228849</v>
      </c>
      <c r="Q38" s="82">
        <f t="shared" si="5"/>
        <v>0.20617039690161146</v>
      </c>
      <c r="R38" s="83">
        <v>0.21011600230019026</v>
      </c>
      <c r="S38" s="84">
        <f t="shared" si="6"/>
        <v>0.2128611791145433</v>
      </c>
      <c r="T38" s="85">
        <f>分析係数表!F41</f>
        <v>0.54924555826511057</v>
      </c>
      <c r="U38" s="86">
        <f t="shared" si="7"/>
        <v>0.11691305715573704</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投入係数表!N39</f>
        <v>4.777415852334419E-4</v>
      </c>
      <c r="E39" s="77">
        <f>$C$16*D39</f>
        <v>4.7774158523344191E-2</v>
      </c>
      <c r="F39" s="76">
        <f>分析係数表!C42</f>
        <v>0.97588334268087495</v>
      </c>
      <c r="G39" s="77">
        <f>E39*F39</f>
        <v>4.6622005513527146E-2</v>
      </c>
      <c r="H39" s="77">
        <v>6.3737916408912049E-2</v>
      </c>
      <c r="I39" s="77">
        <f>C39+H39</f>
        <v>6.3737916408912049E-2</v>
      </c>
      <c r="J39" s="76">
        <f>分析係数表!G42</f>
        <v>0.48510773130544993</v>
      </c>
      <c r="K39" s="78">
        <f>I39*J39</f>
        <v>3.0919756027263733E-2</v>
      </c>
      <c r="L39" s="79"/>
      <c r="M39" s="80"/>
      <c r="N39" s="81">
        <f>分析係数表!H42</f>
        <v>1.103120860117981E-2</v>
      </c>
      <c r="O39" s="82">
        <f t="shared" si="4"/>
        <v>6.1043445141703345E-2</v>
      </c>
      <c r="P39" s="76">
        <f>分析係数表!C42</f>
        <v>0.97588334268087495</v>
      </c>
      <c r="Q39" s="82">
        <f>O39*P39</f>
        <v>5.957128129364208E-2</v>
      </c>
      <c r="R39" s="83">
        <v>6.3117472938957087E-2</v>
      </c>
      <c r="S39" s="84">
        <f>I39+R39</f>
        <v>0.12685538934786914</v>
      </c>
      <c r="T39" s="85">
        <f>分析係数表!F42</f>
        <v>0.55931558935361214</v>
      </c>
      <c r="U39" s="86">
        <f>S39*T39</f>
        <v>7.0952196855785354E-2</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投入係数表!N40</f>
        <v>9.8154180238870792E-3</v>
      </c>
      <c r="E40" s="77">
        <f>$C$16*D40</f>
        <v>0.98154180238870792</v>
      </c>
      <c r="F40" s="76">
        <f>分析係数表!C43</f>
        <v>0.34022693007694482</v>
      </c>
      <c r="G40" s="77">
        <f>E40*F40</f>
        <v>0.3339469541689013</v>
      </c>
      <c r="H40" s="77">
        <v>0.5594028628642953</v>
      </c>
      <c r="I40" s="77">
        <f>C40+H40</f>
        <v>0.5594028628642953</v>
      </c>
      <c r="J40" s="76">
        <f>分析係数表!G43</f>
        <v>0.33724329370148376</v>
      </c>
      <c r="K40" s="78">
        <f>I40*J40</f>
        <v>0.18865486397839437</v>
      </c>
      <c r="L40" s="79"/>
      <c r="M40" s="80"/>
      <c r="N40" s="81">
        <f>分析係数表!H43</f>
        <v>3.0928867340200058E-2</v>
      </c>
      <c r="O40" s="82">
        <f t="shared" si="4"/>
        <v>0.17115120246883886</v>
      </c>
      <c r="P40" s="76">
        <f>分析係数表!C43</f>
        <v>0.34022693007694482</v>
      </c>
      <c r="Q40" s="82">
        <f>O40*P40</f>
        <v>5.8230248194950665E-2</v>
      </c>
      <c r="R40" s="83">
        <v>0.12780674656788357</v>
      </c>
      <c r="S40" s="84">
        <f>I40+R40</f>
        <v>0.6872096094321789</v>
      </c>
      <c r="T40" s="85">
        <f>分析係数表!F43</f>
        <v>0.5626289672791589</v>
      </c>
      <c r="U40" s="86">
        <f>S40*T40</f>
        <v>0.38664403285914095</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投入係数表!N41</f>
        <v>4.3431053203040177E-5</v>
      </c>
      <c r="E41" s="77">
        <f>$C$16*D41</f>
        <v>4.3431053203040176E-3</v>
      </c>
      <c r="F41" s="76">
        <f>分析係数表!C44</f>
        <v>0.45077084579422144</v>
      </c>
      <c r="G41" s="77">
        <f>E41*F41</f>
        <v>1.9577452586068251E-3</v>
      </c>
      <c r="H41" s="77">
        <v>4.3993504702608006E-3</v>
      </c>
      <c r="I41" s="77">
        <f>C41+H41</f>
        <v>4.3993504702608006E-3</v>
      </c>
      <c r="J41" s="76">
        <f>分析係数表!G44</f>
        <v>0.26937180019371798</v>
      </c>
      <c r="K41" s="78">
        <f>I41*J41</f>
        <v>1.1850609558572316E-3</v>
      </c>
      <c r="L41" s="79"/>
      <c r="M41" s="80"/>
      <c r="N41" s="81">
        <f>分析係数表!H44</f>
        <v>0.10969619474561307</v>
      </c>
      <c r="O41" s="82">
        <f t="shared" si="4"/>
        <v>0.6070262913432044</v>
      </c>
      <c r="P41" s="76">
        <f>分析係数表!C44</f>
        <v>0.45077084579422144</v>
      </c>
      <c r="Q41" s="82">
        <f>O41*P41</f>
        <v>0.27362975476810575</v>
      </c>
      <c r="R41" s="83">
        <v>0.27799354404031906</v>
      </c>
      <c r="S41" s="84">
        <f>I41+R41</f>
        <v>0.28239289451057986</v>
      </c>
      <c r="T41" s="85">
        <f>分析係数表!F44</f>
        <v>0.50977584059775838</v>
      </c>
      <c r="U41" s="86">
        <f>S41*T41</f>
        <v>0.14395707517796497</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投入係数表!N42</f>
        <v>8.6862106406080354E-5</v>
      </c>
      <c r="E42" s="77">
        <f>$C$16*D42</f>
        <v>8.6862106406080351E-3</v>
      </c>
      <c r="F42" s="76">
        <f>分析係数表!C45</f>
        <v>1</v>
      </c>
      <c r="G42" s="77">
        <f>E42*F42</f>
        <v>8.6862106406080351E-3</v>
      </c>
      <c r="H42" s="77">
        <v>1.7291520125280617E-2</v>
      </c>
      <c r="I42" s="77">
        <f>C42+H42</f>
        <v>1.7291520125280617E-2</v>
      </c>
      <c r="J42" s="76">
        <f>分析係数表!G45</f>
        <v>0</v>
      </c>
      <c r="K42" s="78">
        <f>I42*J42</f>
        <v>0</v>
      </c>
      <c r="L42" s="79"/>
      <c r="M42" s="80"/>
      <c r="N42" s="81">
        <f>分析係数表!H45</f>
        <v>0</v>
      </c>
      <c r="O42" s="82">
        <f t="shared" si="4"/>
        <v>0</v>
      </c>
      <c r="P42" s="76">
        <f>分析係数表!C45</f>
        <v>1</v>
      </c>
      <c r="Q42" s="82">
        <f>O42*P42</f>
        <v>0</v>
      </c>
      <c r="R42" s="83">
        <v>3.290319773526658E-3</v>
      </c>
      <c r="S42" s="84">
        <f>I42+R42</f>
        <v>2.0581839898807276E-2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投入係数表!N43</f>
        <v>3.6482084690553744E-3</v>
      </c>
      <c r="E43" s="77">
        <f>$C$16*D43</f>
        <v>0.36482084690553745</v>
      </c>
      <c r="F43" s="76">
        <f>分析係数表!C46</f>
        <v>7.4198450828512619E-2</v>
      </c>
      <c r="G43" s="77">
        <f>E43*F43</f>
        <v>2.706914167033685E-2</v>
      </c>
      <c r="H43" s="77">
        <v>3.6046526002366928E-2</v>
      </c>
      <c r="I43" s="77">
        <f>C43+H43</f>
        <v>3.6046526002366928E-2</v>
      </c>
      <c r="J43" s="76">
        <f>分析係数表!G46</f>
        <v>9.2287409360580098E-3</v>
      </c>
      <c r="K43" s="78">
        <f>I43*J43</f>
        <v>3.3266405012072315E-4</v>
      </c>
      <c r="L43" s="79"/>
      <c r="M43" s="80"/>
      <c r="N43" s="81">
        <f>分析係数表!H46</f>
        <v>2.0514344703613255E-2</v>
      </c>
      <c r="O43" s="82">
        <f t="shared" si="4"/>
        <v>0.11352031502686621</v>
      </c>
      <c r="P43" s="76">
        <f>分析係数表!C46</f>
        <v>7.4198450828512619E-2</v>
      </c>
      <c r="Q43" s="82">
        <f>O43*P43</f>
        <v>8.4230315125581948E-3</v>
      </c>
      <c r="R43" s="83">
        <v>9.9756557199675525E-3</v>
      </c>
      <c r="S43" s="84">
        <f>I43+R43</f>
        <v>4.6022181722334479E-2</v>
      </c>
      <c r="T43" s="85">
        <f>分析係数表!F46</f>
        <v>0.31311799604482532</v>
      </c>
      <c r="U43" s="86">
        <f>S43*T43</f>
        <v>1.441037331450816E-2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投入係数表!N44</f>
        <v>0.75009771986970686</v>
      </c>
      <c r="E44" s="91">
        <f>SUM(E5:E43)</f>
        <v>75.009771986970662</v>
      </c>
      <c r="F44" s="92">
        <f>分析係数表!C47</f>
        <v>0.51595339019249375</v>
      </c>
      <c r="G44" s="91">
        <f>SUM(G5:G43)</f>
        <v>18.133670849645451</v>
      </c>
      <c r="H44" s="91">
        <f>SUM(H5:H43)</f>
        <v>21.687351071890475</v>
      </c>
      <c r="I44" s="91">
        <f>SUM(I5:I43)</f>
        <v>121.68735107189048</v>
      </c>
      <c r="J44" s="92">
        <f>分析係数表!G47</f>
        <v>0.27631170572057684</v>
      </c>
      <c r="K44" s="93">
        <f>SUM(K5:K43)</f>
        <v>8.8209949726959369</v>
      </c>
      <c r="L44" s="94">
        <f>最終需要_まとめ!$L$33</f>
        <v>0.62733333333333341</v>
      </c>
      <c r="M44" s="91">
        <f>K44*L44</f>
        <v>5.533704179537918</v>
      </c>
      <c r="N44" s="95">
        <f>分析係数表!H47</f>
        <v>1</v>
      </c>
      <c r="O44" s="93">
        <f>SUM(O5:O43)</f>
        <v>5.533704179537918</v>
      </c>
      <c r="P44" s="92">
        <f>分析係数表!C47</f>
        <v>0.51595339019249375</v>
      </c>
      <c r="Q44" s="96">
        <f>SUM(Q5:Q43)</f>
        <v>3.1678398484997845</v>
      </c>
      <c r="R44" s="91">
        <f>SUM(R5:R43)</f>
        <v>3.5704850428535253</v>
      </c>
      <c r="S44" s="97">
        <f>SUM(S5:S43)</f>
        <v>125.25783611474401</v>
      </c>
      <c r="T44" s="98">
        <f>分析係数表!F47</f>
        <v>0.58636886885395456</v>
      </c>
      <c r="U44" s="99">
        <f>SUM(U5:U43)</f>
        <v>34.065904964148729</v>
      </c>
      <c r="V44" s="100">
        <f>分析係数表!D47</f>
        <v>7.5124891062718996E-2</v>
      </c>
      <c r="W44" s="164">
        <f>SUM(W5:W43)</f>
        <v>1</v>
      </c>
      <c r="X44" s="92">
        <f>分析係数表!E47</f>
        <v>6.0854966829428862E-2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301</v>
      </c>
      <c r="S2" s="3" t="s">
        <v>153</v>
      </c>
      <c r="U2" s="64" t="s">
        <v>210</v>
      </c>
      <c r="W2" s="3" t="s">
        <v>130</v>
      </c>
      <c r="Y2" s="3" t="s">
        <v>154</v>
      </c>
    </row>
    <row r="3" spans="1:25" ht="44" x14ac:dyDescent="0.2">
      <c r="B3" s="65"/>
      <c r="C3" s="66" t="s">
        <v>228</v>
      </c>
      <c r="D3" s="66" t="s">
        <v>240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投入係数表!O5</f>
        <v>0</v>
      </c>
      <c r="E5" s="77">
        <f t="shared" ref="E5:E38" si="0">$C$17*D5</f>
        <v>0</v>
      </c>
      <c r="F5" s="76">
        <f>分析係数表!C8</f>
        <v>4.9649173197653385E-3</v>
      </c>
      <c r="G5" s="77">
        <f t="shared" ref="G5:G38" si="1">E5*F5</f>
        <v>0</v>
      </c>
      <c r="H5" s="77">
        <f t="array" ref="H5:H43">MMULT(逆行列係数!C5:AO43,'13'!G5:G43)</f>
        <v>7.6991146257484566E-6</v>
      </c>
      <c r="I5" s="77">
        <f t="shared" ref="I5:I38" si="2">C5+H5</f>
        <v>7.6991146257484566E-6</v>
      </c>
      <c r="J5" s="76">
        <f>分析係数表!G8</f>
        <v>0.11989459815546773</v>
      </c>
      <c r="K5" s="78">
        <f t="shared" ref="K5:K38" si="3">I5*J5</f>
        <v>9.2308225420699548E-7</v>
      </c>
      <c r="L5" s="79" t="s">
        <v>184</v>
      </c>
      <c r="M5" s="80" t="s">
        <v>184</v>
      </c>
      <c r="N5" s="81">
        <f>分析係数表!H8</f>
        <v>9.9138626395589742E-3</v>
      </c>
      <c r="O5" s="82">
        <f t="shared" ref="O5:O43" si="4">$M$44*N5</f>
        <v>8.4030412350494368E-2</v>
      </c>
      <c r="P5" s="76">
        <f>分析係数表!C8</f>
        <v>4.9649173197653385E-3</v>
      </c>
      <c r="Q5" s="82">
        <f t="shared" ref="Q5:Q38" si="5">O5*P5</f>
        <v>4.1720404966599269E-4</v>
      </c>
      <c r="R5" s="83">
        <f t="array" ref="R5:R43">MMULT(逆行列係数!C5:AO43,'13'!Q5:Q43)</f>
        <v>6.3166936877631511E-4</v>
      </c>
      <c r="S5" s="84">
        <f t="shared" ref="S5:S38" si="6">I5+R5</f>
        <v>6.3936848340206357E-4</v>
      </c>
      <c r="T5" s="85">
        <f>分析係数表!F8</f>
        <v>0.45454545454545453</v>
      </c>
      <c r="U5" s="86">
        <f t="shared" ref="U5:U38" si="7">S5*T5</f>
        <v>2.9062203791002889E-4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投入係数表!O6</f>
        <v>0</v>
      </c>
      <c r="E6" s="77">
        <f t="shared" si="0"/>
        <v>0</v>
      </c>
      <c r="F6" s="76">
        <f>分析係数表!C9</f>
        <v>0.15391380826737022</v>
      </c>
      <c r="G6" s="77">
        <f t="shared" si="1"/>
        <v>0</v>
      </c>
      <c r="H6" s="77">
        <v>3.3166788908769116E-5</v>
      </c>
      <c r="I6" s="77">
        <f t="shared" si="2"/>
        <v>3.3166788908769116E-5</v>
      </c>
      <c r="J6" s="76">
        <f>分析係数表!G9</f>
        <v>0.24468085106382978</v>
      </c>
      <c r="K6" s="78">
        <f t="shared" si="3"/>
        <v>8.1152781372520175E-6</v>
      </c>
      <c r="L6" s="79"/>
      <c r="M6" s="80"/>
      <c r="N6" s="81">
        <f>分析係数表!H9</f>
        <v>5.2529564767522905E-4</v>
      </c>
      <c r="O6" s="82">
        <f t="shared" si="4"/>
        <v>4.452433071236616E-3</v>
      </c>
      <c r="P6" s="76">
        <f>分析係数表!C9</f>
        <v>0.15391380826737022</v>
      </c>
      <c r="Q6" s="82">
        <f t="shared" si="5"/>
        <v>6.8529093004961086E-4</v>
      </c>
      <c r="R6" s="83">
        <v>7.945609436712833E-4</v>
      </c>
      <c r="S6" s="84">
        <f t="shared" si="6"/>
        <v>8.2772773258005239E-4</v>
      </c>
      <c r="T6" s="85">
        <f>分析係数表!F9</f>
        <v>0.66489361702127658</v>
      </c>
      <c r="U6" s="86">
        <f t="shared" si="7"/>
        <v>5.50350886023971E-4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投入係数表!O7</f>
        <v>0</v>
      </c>
      <c r="E7" s="77">
        <f t="shared" si="0"/>
        <v>0</v>
      </c>
      <c r="F7" s="76">
        <f>分析係数表!C10</f>
        <v>3.7301329873500322E-3</v>
      </c>
      <c r="G7" s="77">
        <f t="shared" si="1"/>
        <v>0</v>
      </c>
      <c r="H7" s="77">
        <v>2.7163765762511136E-6</v>
      </c>
      <c r="I7" s="77">
        <f t="shared" si="2"/>
        <v>2.7163765762511136E-6</v>
      </c>
      <c r="J7" s="76">
        <f>分析係数表!G10</f>
        <v>0.17857142857142858</v>
      </c>
      <c r="K7" s="78">
        <f t="shared" si="3"/>
        <v>4.8506724575912744E-7</v>
      </c>
      <c r="L7" s="79"/>
      <c r="M7" s="80"/>
      <c r="N7" s="81">
        <f>分析係数表!H10</f>
        <v>9.7827374022421611E-4</v>
      </c>
      <c r="O7" s="82">
        <f t="shared" si="4"/>
        <v>8.2918988058884625E-3</v>
      </c>
      <c r="P7" s="76">
        <f>分析係数表!C10</f>
        <v>3.7301329873500322E-3</v>
      </c>
      <c r="Q7" s="82">
        <f t="shared" si="5"/>
        <v>3.0929885263612898E-5</v>
      </c>
      <c r="R7" s="83">
        <v>6.0828606429299986E-5</v>
      </c>
      <c r="S7" s="84">
        <f t="shared" si="6"/>
        <v>6.3544983005551104E-5</v>
      </c>
      <c r="T7" s="85">
        <f>分析係数表!F10</f>
        <v>0.5178571428571429</v>
      </c>
      <c r="U7" s="86">
        <f t="shared" si="7"/>
        <v>3.2907223342160394E-5</v>
      </c>
      <c r="V7" s="87">
        <f>分析係数表!D10</f>
        <v>0</v>
      </c>
      <c r="W7" s="167">
        <f t="shared" si="8"/>
        <v>0</v>
      </c>
      <c r="X7" s="76">
        <f>分析係数表!E10</f>
        <v>0</v>
      </c>
      <c r="Y7" s="166">
        <f t="shared" si="9"/>
        <v>0</v>
      </c>
    </row>
    <row r="8" spans="1:25" x14ac:dyDescent="0.2">
      <c r="A8" s="6" t="s">
        <v>222</v>
      </c>
      <c r="B8" s="5" t="s">
        <v>27</v>
      </c>
      <c r="C8" s="90"/>
      <c r="D8" s="76">
        <f>投入係数表!O8</f>
        <v>0.14905564063297602</v>
      </c>
      <c r="E8" s="77">
        <f t="shared" si="0"/>
        <v>14.905564063297602</v>
      </c>
      <c r="F8" s="76">
        <f>分析係数表!C11</f>
        <v>0.13696369636963701</v>
      </c>
      <c r="G8" s="77">
        <f t="shared" si="1"/>
        <v>2.0415211505836655</v>
      </c>
      <c r="H8" s="77">
        <v>2.0833438533388149</v>
      </c>
      <c r="I8" s="77">
        <f t="shared" si="2"/>
        <v>2.0833438533388149</v>
      </c>
      <c r="J8" s="76">
        <f>分析係数表!G11</f>
        <v>0.3392857142857143</v>
      </c>
      <c r="K8" s="78">
        <f t="shared" si="3"/>
        <v>0.70684880738281219</v>
      </c>
      <c r="L8" s="79"/>
      <c r="M8" s="80"/>
      <c r="N8" s="81">
        <f>分析係数表!H11</f>
        <v>-1.9072761791536302E-5</v>
      </c>
      <c r="O8" s="82">
        <f t="shared" si="4"/>
        <v>-1.6166171514323566E-4</v>
      </c>
      <c r="P8" s="76">
        <f>分析係数表!C11</f>
        <v>0.13696369636963701</v>
      </c>
      <c r="Q8" s="82">
        <f t="shared" si="5"/>
        <v>-2.2141786067472876E-5</v>
      </c>
      <c r="R8" s="83">
        <v>4.0745228397346268E-4</v>
      </c>
      <c r="S8" s="84">
        <f t="shared" si="6"/>
        <v>2.0837513056227883</v>
      </c>
      <c r="T8" s="85">
        <f>分析係数表!F11</f>
        <v>0.56043956043956045</v>
      </c>
      <c r="U8" s="86">
        <f t="shared" si="7"/>
        <v>1.1678166657885958</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投入係数表!O9</f>
        <v>0</v>
      </c>
      <c r="E9" s="77">
        <f t="shared" si="0"/>
        <v>0</v>
      </c>
      <c r="F9" s="76">
        <f>分析係数表!C12</f>
        <v>0.20704451619317732</v>
      </c>
      <c r="G9" s="77">
        <f t="shared" si="1"/>
        <v>0</v>
      </c>
      <c r="H9" s="77">
        <v>4.3548230866558197E-4</v>
      </c>
      <c r="I9" s="77">
        <f t="shared" si="2"/>
        <v>4.3548230866558197E-4</v>
      </c>
      <c r="J9" s="76">
        <f>分析係数表!G12</f>
        <v>0.14105339609201503</v>
      </c>
      <c r="K9" s="78">
        <f t="shared" si="3"/>
        <v>6.1426258575271483E-5</v>
      </c>
      <c r="L9" s="79"/>
      <c r="M9" s="80"/>
      <c r="N9" s="81">
        <f>分析係数表!H12</f>
        <v>8.4721207878004259E-2</v>
      </c>
      <c r="O9" s="82">
        <f t="shared" si="4"/>
        <v>0.71810133866625281</v>
      </c>
      <c r="P9" s="76">
        <f>分析係数表!C12</f>
        <v>0.20704451619317732</v>
      </c>
      <c r="Q9" s="82">
        <f t="shared" si="5"/>
        <v>0.14867894424182729</v>
      </c>
      <c r="R9" s="83">
        <v>0.16960130442381888</v>
      </c>
      <c r="S9" s="84">
        <f t="shared" si="6"/>
        <v>0.17003678673248446</v>
      </c>
      <c r="T9" s="85">
        <f>分析係数表!F12</f>
        <v>0.31004441526879617</v>
      </c>
      <c r="U9" s="86">
        <f t="shared" si="7"/>
        <v>5.2718956116658139E-2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投入係数表!O10</f>
        <v>1.0209290454313426E-3</v>
      </c>
      <c r="E10" s="77">
        <f t="shared" si="0"/>
        <v>0.10209290454313426</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0.11533889784990102</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投入係数表!O11</f>
        <v>2.0418580908626851E-3</v>
      </c>
      <c r="E11" s="77">
        <f t="shared" si="0"/>
        <v>0.20418580908626852</v>
      </c>
      <c r="F11" s="76">
        <f>分析係数表!C14</f>
        <v>3.4828780992665287E-2</v>
      </c>
      <c r="G11" s="77">
        <f t="shared" si="1"/>
        <v>7.1115428264758116E-3</v>
      </c>
      <c r="H11" s="77">
        <v>1.1038554901966214E-2</v>
      </c>
      <c r="I11" s="77">
        <f t="shared" si="2"/>
        <v>1.1038554901966214E-2</v>
      </c>
      <c r="J11" s="76">
        <f>分析係数表!G14</f>
        <v>0.17656215254614188</v>
      </c>
      <c r="K11" s="78">
        <f t="shared" si="3"/>
        <v>1.9489910144899209E-3</v>
      </c>
      <c r="L11" s="79"/>
      <c r="M11" s="80"/>
      <c r="N11" s="81">
        <f>分析係数表!H14</f>
        <v>1.0569488826143035E-3</v>
      </c>
      <c r="O11" s="82">
        <f t="shared" si="4"/>
        <v>8.9587533808543098E-3</v>
      </c>
      <c r="P11" s="76">
        <f>分析係数表!C14</f>
        <v>3.4828780992665287E-2</v>
      </c>
      <c r="Q11" s="82">
        <f t="shared" si="5"/>
        <v>3.1202245946907446E-4</v>
      </c>
      <c r="R11" s="83">
        <v>1.3159814681350749E-3</v>
      </c>
      <c r="S11" s="84">
        <f t="shared" si="6"/>
        <v>1.2354536370101289E-2</v>
      </c>
      <c r="T11" s="85">
        <f>分析係数表!F14</f>
        <v>0.31487658438959304</v>
      </c>
      <c r="U11" s="86">
        <f t="shared" si="7"/>
        <v>3.890154213934495E-3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投入係数表!O12</f>
        <v>9.1883614088820835E-3</v>
      </c>
      <c r="E12" s="77">
        <f t="shared" si="0"/>
        <v>0.91883614088820831</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6.5621184538558405E-2</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投入係数表!O13</f>
        <v>2.5523226135783562E-3</v>
      </c>
      <c r="E13" s="77">
        <f t="shared" si="0"/>
        <v>0.25523226135783561</v>
      </c>
      <c r="F13" s="76">
        <f>分析係数表!C16</f>
        <v>1.5929944110702698E-2</v>
      </c>
      <c r="G13" s="77">
        <f t="shared" si="1"/>
        <v>4.065835658678585E-3</v>
      </c>
      <c r="H13" s="77">
        <v>6.5433525290640804E-3</v>
      </c>
      <c r="I13" s="77">
        <f t="shared" si="2"/>
        <v>6.5433525290640804E-3</v>
      </c>
      <c r="J13" s="76">
        <f>分析係数表!G16</f>
        <v>3.3304867634500426E-2</v>
      </c>
      <c r="K13" s="78">
        <f t="shared" si="3"/>
        <v>2.179254898663528E-4</v>
      </c>
      <c r="L13" s="79"/>
      <c r="M13" s="80"/>
      <c r="N13" s="81">
        <f>分析係数表!H16</f>
        <v>1.5715955716225912E-2</v>
      </c>
      <c r="O13" s="82">
        <f t="shared" si="4"/>
        <v>0.13320925327802619</v>
      </c>
      <c r="P13" s="76">
        <f>分析係数表!C16</f>
        <v>1.5929944110702698E-2</v>
      </c>
      <c r="Q13" s="82">
        <f t="shared" si="5"/>
        <v>2.1220159597473975E-3</v>
      </c>
      <c r="R13" s="83">
        <v>2.4615257133426658E-3</v>
      </c>
      <c r="S13" s="84">
        <f t="shared" si="6"/>
        <v>9.0048782424067466E-3</v>
      </c>
      <c r="T13" s="85">
        <f>分析係数表!F16</f>
        <v>0.28693424423569597</v>
      </c>
      <c r="U13" s="86">
        <f t="shared" si="7"/>
        <v>2.5838079329194422E-3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投入係数表!O14</f>
        <v>5.1046452271567124E-3</v>
      </c>
      <c r="E14" s="77">
        <f t="shared" si="0"/>
        <v>0.51046452271567122</v>
      </c>
      <c r="F14" s="76">
        <f>分析係数表!C17</f>
        <v>3.0755163958272713E-2</v>
      </c>
      <c r="G14" s="77">
        <f t="shared" si="1"/>
        <v>1.5699420091001896E-2</v>
      </c>
      <c r="H14" s="77">
        <v>1.8345557492557875E-2</v>
      </c>
      <c r="I14" s="77">
        <f t="shared" si="2"/>
        <v>1.8345557492557875E-2</v>
      </c>
      <c r="J14" s="76">
        <f>分析係数表!G17</f>
        <v>0.21735668789808918</v>
      </c>
      <c r="K14" s="78">
        <f t="shared" si="3"/>
        <v>3.9875296142263539E-3</v>
      </c>
      <c r="L14" s="79"/>
      <c r="M14" s="80"/>
      <c r="N14" s="81">
        <f>分析係数表!H17</f>
        <v>2.8450203005708319E-3</v>
      </c>
      <c r="O14" s="82">
        <f t="shared" si="4"/>
        <v>2.4114539175532652E-2</v>
      </c>
      <c r="P14" s="76">
        <f>分析係数表!C17</f>
        <v>3.0755163958272713E-2</v>
      </c>
      <c r="Q14" s="82">
        <f t="shared" si="5"/>
        <v>7.4164660612169721E-4</v>
      </c>
      <c r="R14" s="83">
        <v>1.5838337127777845E-3</v>
      </c>
      <c r="S14" s="84">
        <f t="shared" si="6"/>
        <v>1.9929391205335659E-2</v>
      </c>
      <c r="T14" s="85">
        <f>分析係数表!F17</f>
        <v>0.33877388535031849</v>
      </c>
      <c r="U14" s="86">
        <f t="shared" si="7"/>
        <v>6.7515572912980283E-3</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投入係数表!O15</f>
        <v>9.6988259315977533E-3</v>
      </c>
      <c r="E15" s="77">
        <f t="shared" si="0"/>
        <v>0.96988259315977532</v>
      </c>
      <c r="F15" s="76">
        <f>分析係数表!C18</f>
        <v>0.10308017346825304</v>
      </c>
      <c r="G15" s="77">
        <f t="shared" si="1"/>
        <v>9.997566594674874E-2</v>
      </c>
      <c r="H15" s="77">
        <v>0.10517342932803153</v>
      </c>
      <c r="I15" s="77">
        <f t="shared" si="2"/>
        <v>0.10517342932803153</v>
      </c>
      <c r="J15" s="76">
        <f>分析係数表!G18</f>
        <v>0.21565836298932384</v>
      </c>
      <c r="K15" s="78">
        <f t="shared" si="3"/>
        <v>2.2681529598856623E-2</v>
      </c>
      <c r="L15" s="79"/>
      <c r="M15" s="80"/>
      <c r="N15" s="81">
        <f>分析係数表!H18</f>
        <v>4.148325689659146E-4</v>
      </c>
      <c r="O15" s="82">
        <f t="shared" si="4"/>
        <v>3.5161423043653757E-3</v>
      </c>
      <c r="P15" s="76">
        <f>分析係数表!C18</f>
        <v>0.10308017346825304</v>
      </c>
      <c r="Q15" s="82">
        <f t="shared" si="5"/>
        <v>3.6244455867304594E-4</v>
      </c>
      <c r="R15" s="83">
        <v>9.052468055138317E-4</v>
      </c>
      <c r="S15" s="84">
        <f t="shared" si="6"/>
        <v>0.10607867613354537</v>
      </c>
      <c r="T15" s="85">
        <f>分析係数表!F18</f>
        <v>0.45978647686832741</v>
      </c>
      <c r="U15" s="86">
        <f t="shared" si="7"/>
        <v>4.8773540770299148E-2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投入係数表!O16</f>
        <v>1.0209290454313426E-3</v>
      </c>
      <c r="E16" s="77">
        <f t="shared" si="0"/>
        <v>0.10209290454313426</v>
      </c>
      <c r="F16" s="76">
        <f>分析係数表!C19</f>
        <v>0.24776062511911567</v>
      </c>
      <c r="G16" s="77">
        <f t="shared" si="1"/>
        <v>2.5294601849833148E-2</v>
      </c>
      <c r="H16" s="77">
        <v>3.5986558293084392E-2</v>
      </c>
      <c r="I16" s="77">
        <f t="shared" si="2"/>
        <v>3.5986558293084392E-2</v>
      </c>
      <c r="J16" s="76">
        <f>分析係数表!G19</f>
        <v>5.7676438653637349E-2</v>
      </c>
      <c r="K16" s="78">
        <f t="shared" si="3"/>
        <v>2.0755765217466264E-3</v>
      </c>
      <c r="L16" s="79"/>
      <c r="M16" s="80"/>
      <c r="N16" s="81">
        <f>分析係数表!H19</f>
        <v>-1.0648958666941103E-4</v>
      </c>
      <c r="O16" s="82">
        <f t="shared" si="4"/>
        <v>-9.0261124288306576E-4</v>
      </c>
      <c r="P16" s="76">
        <f>分析係数表!C19</f>
        <v>0.24776062511911567</v>
      </c>
      <c r="Q16" s="82">
        <f t="shared" si="5"/>
        <v>-2.2363152577625032E-4</v>
      </c>
      <c r="R16" s="83">
        <v>7.6544408191462645E-4</v>
      </c>
      <c r="S16" s="84">
        <f t="shared" si="6"/>
        <v>3.6752002374999017E-2</v>
      </c>
      <c r="T16" s="85">
        <f>分析係数表!F19</f>
        <v>0.24017372421281216</v>
      </c>
      <c r="U16" s="86">
        <f t="shared" si="7"/>
        <v>8.8268652826816313E-3</v>
      </c>
      <c r="V16" s="87">
        <f>分析係数表!D19</f>
        <v>1.0727470141150924E-2</v>
      </c>
      <c r="W16" s="167">
        <f t="shared" si="8"/>
        <v>0</v>
      </c>
      <c r="X16" s="76">
        <f>分析係数表!E19</f>
        <v>1.2160694896851249E-2</v>
      </c>
      <c r="Y16" s="166">
        <f t="shared" si="9"/>
        <v>0</v>
      </c>
    </row>
    <row r="17" spans="1:25" x14ac:dyDescent="0.2">
      <c r="A17" s="6" t="s">
        <v>5</v>
      </c>
      <c r="B17" s="5" t="s">
        <v>33</v>
      </c>
      <c r="C17" s="75">
        <f>最終需要_まとめ!C18</f>
        <v>100</v>
      </c>
      <c r="D17" s="76">
        <f>投入係数表!O17</f>
        <v>0.41960183767228176</v>
      </c>
      <c r="E17" s="77">
        <f t="shared" si="0"/>
        <v>41.960183767228173</v>
      </c>
      <c r="F17" s="76">
        <f>分析係数表!C20</f>
        <v>4.2097488921713389E-2</v>
      </c>
      <c r="G17" s="77">
        <f t="shared" si="1"/>
        <v>1.7664183712939461</v>
      </c>
      <c r="H17" s="77">
        <v>1.7986818732819381</v>
      </c>
      <c r="I17" s="77">
        <f t="shared" si="2"/>
        <v>101.79868187328194</v>
      </c>
      <c r="J17" s="76">
        <f>分析係数表!G20</f>
        <v>0.10005104645227157</v>
      </c>
      <c r="K17" s="78">
        <f t="shared" si="3"/>
        <v>10.185064648883747</v>
      </c>
      <c r="L17" s="79"/>
      <c r="M17" s="80"/>
      <c r="N17" s="81">
        <f>分析係数表!H20</f>
        <v>5.1814336200340294E-4</v>
      </c>
      <c r="O17" s="82">
        <f t="shared" si="4"/>
        <v>4.3918099280579022E-3</v>
      </c>
      <c r="P17" s="76">
        <f>分析係数表!C20</f>
        <v>4.2097488921713389E-2</v>
      </c>
      <c r="Q17" s="82">
        <f t="shared" si="5"/>
        <v>1.8488416979268841E-4</v>
      </c>
      <c r="R17" s="83">
        <v>4.310347883310323E-4</v>
      </c>
      <c r="S17" s="84">
        <f t="shared" si="6"/>
        <v>101.79911290807027</v>
      </c>
      <c r="T17" s="85">
        <f>分析係数表!F20</f>
        <v>0.22307299642674835</v>
      </c>
      <c r="U17" s="86">
        <f t="shared" si="7"/>
        <v>22.708633149988113</v>
      </c>
      <c r="V17" s="87">
        <f>分析係数表!D20</f>
        <v>2.5523226135783564E-2</v>
      </c>
      <c r="W17" s="167">
        <f t="shared" si="8"/>
        <v>3</v>
      </c>
      <c r="X17" s="76">
        <f>分析係数表!E20</f>
        <v>2.7054619703930576E-2</v>
      </c>
      <c r="Y17" s="166">
        <f t="shared" si="9"/>
        <v>3</v>
      </c>
    </row>
    <row r="18" spans="1:25" x14ac:dyDescent="0.2">
      <c r="A18" s="6" t="s">
        <v>6</v>
      </c>
      <c r="B18" s="5" t="s">
        <v>34</v>
      </c>
      <c r="C18" s="90"/>
      <c r="D18" s="76">
        <f>投入係数表!O18</f>
        <v>1.5313935681470138E-3</v>
      </c>
      <c r="E18" s="77">
        <f t="shared" si="0"/>
        <v>0.15313935681470139</v>
      </c>
      <c r="F18" s="76">
        <f>分析係数表!C21</f>
        <v>2.2200270354580387E-2</v>
      </c>
      <c r="G18" s="77">
        <f t="shared" si="1"/>
        <v>3.3997351232129235E-3</v>
      </c>
      <c r="H18" s="77">
        <v>5.8519165578780515E-3</v>
      </c>
      <c r="I18" s="77">
        <f t="shared" si="2"/>
        <v>5.8519165578780515E-3</v>
      </c>
      <c r="J18" s="76">
        <f>分析係数表!G21</f>
        <v>0.28466453674121406</v>
      </c>
      <c r="K18" s="78">
        <f t="shared" si="3"/>
        <v>1.6658331159965954E-3</v>
      </c>
      <c r="L18" s="79"/>
      <c r="M18" s="80"/>
      <c r="N18" s="81">
        <f>分析係数表!H21</f>
        <v>8.5827428061913363E-4</v>
      </c>
      <c r="O18" s="82">
        <f t="shared" si="4"/>
        <v>7.2747771814456047E-3</v>
      </c>
      <c r="P18" s="76">
        <f>分析係数表!C21</f>
        <v>2.2200270354580387E-2</v>
      </c>
      <c r="Q18" s="82">
        <f t="shared" si="5"/>
        <v>1.6150202019742473E-4</v>
      </c>
      <c r="R18" s="83">
        <v>4.4991859084885226E-4</v>
      </c>
      <c r="S18" s="84">
        <f t="shared" si="6"/>
        <v>6.3018351487269036E-3</v>
      </c>
      <c r="T18" s="85">
        <f>分析係数表!F21</f>
        <v>0.42523961661341853</v>
      </c>
      <c r="U18" s="86">
        <f t="shared" si="7"/>
        <v>2.6797899626055939E-3</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投入係数表!O19</f>
        <v>0</v>
      </c>
      <c r="E19" s="77">
        <f t="shared" si="0"/>
        <v>0</v>
      </c>
      <c r="F19" s="76">
        <f>分析係数表!C22</f>
        <v>3.5555555555555562E-2</v>
      </c>
      <c r="G19" s="77">
        <f t="shared" si="1"/>
        <v>0</v>
      </c>
      <c r="H19" s="77">
        <v>8.7688846216080467E-4</v>
      </c>
      <c r="I19" s="77">
        <f t="shared" si="2"/>
        <v>8.7688846216080467E-4</v>
      </c>
      <c r="J19" s="76">
        <f>分析係数表!G22</f>
        <v>0.1945879458794588</v>
      </c>
      <c r="K19" s="78">
        <f t="shared" si="3"/>
        <v>1.7063192461726852E-4</v>
      </c>
      <c r="L19" s="79"/>
      <c r="M19" s="80"/>
      <c r="N19" s="81">
        <f>分析係数表!H22</f>
        <v>4.0529618807014647E-5</v>
      </c>
      <c r="O19" s="82">
        <f t="shared" si="4"/>
        <v>3.4353114467937579E-4</v>
      </c>
      <c r="P19" s="76">
        <f>分析係数表!C22</f>
        <v>3.5555555555555562E-2</v>
      </c>
      <c r="Q19" s="82">
        <f t="shared" si="5"/>
        <v>1.2214440699711142E-5</v>
      </c>
      <c r="R19" s="83">
        <v>1.9905375528384917E-4</v>
      </c>
      <c r="S19" s="84">
        <f t="shared" si="6"/>
        <v>1.0759422174446537E-3</v>
      </c>
      <c r="T19" s="85">
        <f>分析係数表!F22</f>
        <v>0.41303813038130383</v>
      </c>
      <c r="U19" s="86">
        <f t="shared" si="7"/>
        <v>4.4440516189165404E-4</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投入係数表!O20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2.0207714392904457E-4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投入係数表!O21</f>
        <v>0</v>
      </c>
      <c r="E21" s="77">
        <f t="shared" si="0"/>
        <v>0</v>
      </c>
      <c r="F21" s="76">
        <f>分析係数表!C24</f>
        <v>0.31901223099551013</v>
      </c>
      <c r="G21" s="77">
        <f t="shared" si="1"/>
        <v>0</v>
      </c>
      <c r="H21" s="77">
        <v>3.5271124281543546E-3</v>
      </c>
      <c r="I21" s="77">
        <f t="shared" si="2"/>
        <v>3.5271124281543546E-3</v>
      </c>
      <c r="J21" s="76">
        <f>分析係数表!G24</f>
        <v>0.20822960902035437</v>
      </c>
      <c r="K21" s="78">
        <f t="shared" si="3"/>
        <v>7.3444924188541402E-4</v>
      </c>
      <c r="L21" s="79"/>
      <c r="M21" s="80"/>
      <c r="N21" s="81">
        <f>分析係数表!H24</f>
        <v>2.9960129980871608E-4</v>
      </c>
      <c r="O21" s="82">
        <f t="shared" si="4"/>
        <v>2.5394361087083266E-3</v>
      </c>
      <c r="P21" s="76">
        <f>分析係数表!C24</f>
        <v>0.31901223099551013</v>
      </c>
      <c r="Q21" s="82">
        <f t="shared" si="5"/>
        <v>8.1011117850960008E-4</v>
      </c>
      <c r="R21" s="83">
        <v>3.4384334714569406E-3</v>
      </c>
      <c r="S21" s="84">
        <f t="shared" si="6"/>
        <v>6.9655458996112952E-3</v>
      </c>
      <c r="T21" s="85">
        <f>分析係数表!F24</f>
        <v>0.39288329184360815</v>
      </c>
      <c r="U21" s="86">
        <f t="shared" si="7"/>
        <v>2.7366466025270327E-3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投入係数表!O22</f>
        <v>0</v>
      </c>
      <c r="E22" s="77">
        <f t="shared" si="0"/>
        <v>0</v>
      </c>
      <c r="F22" s="76">
        <f>分析係数表!C25</f>
        <v>9.6759875721260657E-3</v>
      </c>
      <c r="G22" s="77">
        <f t="shared" si="1"/>
        <v>0</v>
      </c>
      <c r="H22" s="77">
        <v>2.1183126877570902E-4</v>
      </c>
      <c r="I22" s="77">
        <f t="shared" si="2"/>
        <v>2.1183126877570902E-4</v>
      </c>
      <c r="J22" s="76">
        <f>分析係数表!G25</f>
        <v>0.19730305180979418</v>
      </c>
      <c r="K22" s="78">
        <f t="shared" si="3"/>
        <v>4.1794955798188154E-5</v>
      </c>
      <c r="L22" s="79"/>
      <c r="M22" s="80"/>
      <c r="N22" s="81">
        <f>分析係数表!H25</f>
        <v>4.8079253682831098E-4</v>
      </c>
      <c r="O22" s="82">
        <f t="shared" si="4"/>
        <v>4.0752224025690656E-3</v>
      </c>
      <c r="P22" s="76">
        <f>分析係数表!C25</f>
        <v>9.6759875721260657E-3</v>
      </c>
      <c r="Q22" s="82">
        <f t="shared" si="5"/>
        <v>3.9431801320908007E-5</v>
      </c>
      <c r="R22" s="83">
        <v>2.9060516564700023E-4</v>
      </c>
      <c r="S22" s="84">
        <f t="shared" si="6"/>
        <v>5.0243643442270927E-4</v>
      </c>
      <c r="T22" s="85">
        <f>分析係数表!F25</f>
        <v>0.35095812633073104</v>
      </c>
      <c r="U22" s="86">
        <f t="shared" si="7"/>
        <v>1.7633414962528725E-4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投入係数表!O23</f>
        <v>0</v>
      </c>
      <c r="E23" s="77">
        <f t="shared" si="0"/>
        <v>0</v>
      </c>
      <c r="F23" s="76">
        <f>分析係数表!C26</f>
        <v>0.20974434975917011</v>
      </c>
      <c r="G23" s="77">
        <f t="shared" si="1"/>
        <v>0</v>
      </c>
      <c r="H23" s="77">
        <v>3.182657315571151E-3</v>
      </c>
      <c r="I23" s="77">
        <f t="shared" si="2"/>
        <v>3.182657315571151E-3</v>
      </c>
      <c r="J23" s="76">
        <f>分析係数表!G26</f>
        <v>0.19643642762868455</v>
      </c>
      <c r="K23" s="78">
        <f t="shared" si="3"/>
        <v>6.2518983343709587E-4</v>
      </c>
      <c r="L23" s="79"/>
      <c r="M23" s="80"/>
      <c r="N23" s="81">
        <f>分析係数表!H26</f>
        <v>9.4871095944733495E-3</v>
      </c>
      <c r="O23" s="82">
        <f t="shared" si="4"/>
        <v>8.0413231474164473E-2</v>
      </c>
      <c r="P23" s="76">
        <f>分析係数表!C26</f>
        <v>0.20974434975917011</v>
      </c>
      <c r="Q23" s="82">
        <f t="shared" si="5"/>
        <v>1.686622094758226E-2</v>
      </c>
      <c r="R23" s="83">
        <v>1.8480217826598228E-2</v>
      </c>
      <c r="S23" s="84">
        <f t="shared" si="6"/>
        <v>2.1662875142169379E-2</v>
      </c>
      <c r="T23" s="85">
        <f>分析係数表!F26</f>
        <v>0.33536547042926279</v>
      </c>
      <c r="U23" s="86">
        <f t="shared" si="7"/>
        <v>7.2649803129040168E-3</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投入係数表!O24</f>
        <v>0</v>
      </c>
      <c r="E24" s="77">
        <f t="shared" si="0"/>
        <v>0</v>
      </c>
      <c r="F24" s="76">
        <f>分析係数表!C27</f>
        <v>0.55184986183604545</v>
      </c>
      <c r="G24" s="77">
        <f t="shared" si="1"/>
        <v>0</v>
      </c>
      <c r="H24" s="77">
        <v>1.7115572650196788E-3</v>
      </c>
      <c r="I24" s="77">
        <f t="shared" si="2"/>
        <v>1.7115572650196788E-3</v>
      </c>
      <c r="J24" s="76">
        <f>分析係数表!G27</f>
        <v>0.17101045662340392</v>
      </c>
      <c r="K24" s="78">
        <f t="shared" si="3"/>
        <v>2.9269418942811965E-4</v>
      </c>
      <c r="L24" s="79"/>
      <c r="M24" s="80"/>
      <c r="N24" s="81">
        <f>分析係数表!H27</f>
        <v>1.0662468539876775E-2</v>
      </c>
      <c r="O24" s="82">
        <f t="shared" si="4"/>
        <v>9.0375634669866381E-2</v>
      </c>
      <c r="P24" s="76">
        <f>分析係数表!C27</f>
        <v>0.55184986183604545</v>
      </c>
      <c r="Q24" s="82">
        <f t="shared" si="5"/>
        <v>4.987378150591068E-2</v>
      </c>
      <c r="R24" s="83">
        <v>5.1264643523606553E-2</v>
      </c>
      <c r="S24" s="84">
        <f t="shared" si="6"/>
        <v>5.2976200788626235E-2</v>
      </c>
      <c r="T24" s="85">
        <f>分析係数表!F27</f>
        <v>0.32260522305711731</v>
      </c>
      <c r="U24" s="86">
        <f t="shared" si="7"/>
        <v>1.7090399072133399E-2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投入係数表!O25</f>
        <v>0</v>
      </c>
      <c r="E25" s="77">
        <f t="shared" si="0"/>
        <v>0</v>
      </c>
      <c r="F25" s="76">
        <f>分析係数表!C28</f>
        <v>0.10247957574888922</v>
      </c>
      <c r="G25" s="77">
        <f t="shared" si="1"/>
        <v>0</v>
      </c>
      <c r="H25" s="77">
        <v>7.8595551498713678E-3</v>
      </c>
      <c r="I25" s="77">
        <f t="shared" si="2"/>
        <v>7.8595551498713678E-3</v>
      </c>
      <c r="J25" s="76">
        <f>分析係数表!G28</f>
        <v>0.12481362671124566</v>
      </c>
      <c r="K25" s="78">
        <f t="shared" si="3"/>
        <v>9.8097958259249322E-4</v>
      </c>
      <c r="L25" s="79"/>
      <c r="M25" s="80"/>
      <c r="N25" s="81">
        <f>分析係数表!H28</f>
        <v>1.8186673066637845E-2</v>
      </c>
      <c r="O25" s="82">
        <f t="shared" si="4"/>
        <v>0.15415118129387284</v>
      </c>
      <c r="P25" s="76">
        <f>分析係数表!C28</f>
        <v>0.10247957574888922</v>
      </c>
      <c r="Q25" s="82">
        <f t="shared" si="5"/>
        <v>1.5797347660186197E-2</v>
      </c>
      <c r="R25" s="83">
        <v>1.844654135438353E-2</v>
      </c>
      <c r="S25" s="84">
        <f t="shared" si="6"/>
        <v>2.6306096504254896E-2</v>
      </c>
      <c r="T25" s="85">
        <f>分析係数表!F28</f>
        <v>0.21379840057832197</v>
      </c>
      <c r="U25" s="86">
        <f t="shared" si="7"/>
        <v>5.6242013580686838E-3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投入係数表!O26</f>
        <v>3.3690658499234305E-2</v>
      </c>
      <c r="E26" s="77">
        <f t="shared" si="0"/>
        <v>3.3690658499234303</v>
      </c>
      <c r="F26" s="76">
        <f>分析係数表!C29</f>
        <v>7.3115977067071958E-2</v>
      </c>
      <c r="G26" s="77">
        <f t="shared" si="1"/>
        <v>0.24633254142045682</v>
      </c>
      <c r="H26" s="77">
        <v>0.25554967339009083</v>
      </c>
      <c r="I26" s="77">
        <f t="shared" si="2"/>
        <v>0.25554967339009083</v>
      </c>
      <c r="J26" s="76">
        <f>分析係数表!G29</f>
        <v>0.26098100897122217</v>
      </c>
      <c r="K26" s="78">
        <f t="shared" si="3"/>
        <v>6.6693611603612188E-2</v>
      </c>
      <c r="L26" s="79"/>
      <c r="M26" s="80"/>
      <c r="N26" s="81">
        <f>分析係数表!H29</f>
        <v>9.6190295301981418E-3</v>
      </c>
      <c r="O26" s="82">
        <f t="shared" si="4"/>
        <v>8.1531391670571843E-2</v>
      </c>
      <c r="P26" s="76">
        <f>分析係数表!C29</f>
        <v>7.3115977067071958E-2</v>
      </c>
      <c r="Q26" s="82">
        <f t="shared" si="5"/>
        <v>5.9612473636319928E-3</v>
      </c>
      <c r="R26" s="83">
        <v>8.2870440620478342E-3</v>
      </c>
      <c r="S26" s="84">
        <f t="shared" si="6"/>
        <v>0.26383671745213866</v>
      </c>
      <c r="T26" s="85">
        <f>分析係数表!F29</f>
        <v>0.46988232552720494</v>
      </c>
      <c r="U26" s="86">
        <f t="shared" si="7"/>
        <v>0.12397221035587501</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投入係数表!O27</f>
        <v>3.0627871362940277E-3</v>
      </c>
      <c r="E27" s="77">
        <f t="shared" si="0"/>
        <v>0.30627871362940279</v>
      </c>
      <c r="F27" s="76">
        <f>分析係数表!C30</f>
        <v>1</v>
      </c>
      <c r="G27" s="77">
        <f t="shared" si="1"/>
        <v>0.30627871362940279</v>
      </c>
      <c r="H27" s="77">
        <v>0.35319685820277197</v>
      </c>
      <c r="I27" s="77">
        <f t="shared" si="2"/>
        <v>0.35319685820277197</v>
      </c>
      <c r="J27" s="76">
        <f>分析係数表!G30</f>
        <v>0.34448146018035225</v>
      </c>
      <c r="K27" s="78">
        <f t="shared" si="3"/>
        <v>0.12166976944480372</v>
      </c>
      <c r="L27" s="79"/>
      <c r="M27" s="80"/>
      <c r="N27" s="81">
        <f>分析係数表!H30</f>
        <v>0</v>
      </c>
      <c r="O27" s="82">
        <f t="shared" si="4"/>
        <v>0</v>
      </c>
      <c r="P27" s="76">
        <f>分析係数表!C30</f>
        <v>1</v>
      </c>
      <c r="Q27" s="82">
        <f t="shared" si="5"/>
        <v>0</v>
      </c>
      <c r="R27" s="83">
        <v>3.147360820672896E-2</v>
      </c>
      <c r="S27" s="84">
        <f t="shared" si="6"/>
        <v>0.38467046640950092</v>
      </c>
      <c r="T27" s="85">
        <f>分析係数表!F30</f>
        <v>0.44085379748895859</v>
      </c>
      <c r="U27" s="86">
        <f t="shared" si="7"/>
        <v>0.16958343589847735</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投入係数表!O28</f>
        <v>3.6242981112812662E-2</v>
      </c>
      <c r="E28" s="77">
        <f t="shared" si="0"/>
        <v>3.6242981112812664</v>
      </c>
      <c r="F28" s="76">
        <f>分析係数表!C31</f>
        <v>1.6119481544838443E-2</v>
      </c>
      <c r="G28" s="77">
        <f t="shared" si="1"/>
        <v>5.8421806517791199E-2</v>
      </c>
      <c r="H28" s="77">
        <v>6.3438126166026107E-2</v>
      </c>
      <c r="I28" s="77">
        <f t="shared" si="2"/>
        <v>6.3438126166026107E-2</v>
      </c>
      <c r="J28" s="76">
        <f>分析係数表!G31</f>
        <v>7.1065989847715741E-2</v>
      </c>
      <c r="K28" s="78">
        <f t="shared" si="3"/>
        <v>4.5082932300729217E-3</v>
      </c>
      <c r="L28" s="79"/>
      <c r="M28" s="80"/>
      <c r="N28" s="81">
        <f>分析係数表!H31</f>
        <v>2.0936329558250998E-2</v>
      </c>
      <c r="O28" s="82">
        <f t="shared" si="4"/>
        <v>0.17745741189368933</v>
      </c>
      <c r="P28" s="76">
        <f>分析係数表!C31</f>
        <v>1.6119481544838443E-2</v>
      </c>
      <c r="Q28" s="82">
        <f t="shared" si="5"/>
        <v>2.8605214760151192E-3</v>
      </c>
      <c r="R28" s="83">
        <v>4.0645256288168608E-3</v>
      </c>
      <c r="S28" s="84">
        <f t="shared" si="6"/>
        <v>6.7502651794842966E-2</v>
      </c>
      <c r="T28" s="85">
        <f>分析係数表!F31</f>
        <v>0.34619289340101522</v>
      </c>
      <c r="U28" s="86">
        <f t="shared" si="7"/>
        <v>2.3368938337097921E-2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投入係数表!O29</f>
        <v>5.1046452271567128E-4</v>
      </c>
      <c r="E29" s="77">
        <f t="shared" si="0"/>
        <v>5.1046452271567129E-2</v>
      </c>
      <c r="F29" s="76">
        <f>分析係数表!C32</f>
        <v>1</v>
      </c>
      <c r="G29" s="77">
        <f t="shared" si="1"/>
        <v>5.1046452271567129E-2</v>
      </c>
      <c r="H29" s="77">
        <v>8.3894713115825734E-2</v>
      </c>
      <c r="I29" s="77">
        <f t="shared" si="2"/>
        <v>8.3894713115825734E-2</v>
      </c>
      <c r="J29" s="76">
        <f>分析係数表!G32</f>
        <v>0.14031413612565444</v>
      </c>
      <c r="K29" s="78">
        <f t="shared" si="3"/>
        <v>1.1771614196356698E-2</v>
      </c>
      <c r="L29" s="79"/>
      <c r="M29" s="80"/>
      <c r="N29" s="81">
        <f>分析係数表!H32</f>
        <v>7.8667195406007442E-3</v>
      </c>
      <c r="O29" s="82">
        <f t="shared" si="4"/>
        <v>6.6678721591787074E-2</v>
      </c>
      <c r="P29" s="76">
        <f>分析係数表!C32</f>
        <v>1</v>
      </c>
      <c r="Q29" s="82">
        <f t="shared" si="5"/>
        <v>6.6678721591787074E-2</v>
      </c>
      <c r="R29" s="83">
        <v>8.8755464934463194E-2</v>
      </c>
      <c r="S29" s="84">
        <f t="shared" si="6"/>
        <v>0.17265017805028893</v>
      </c>
      <c r="T29" s="85">
        <f>分析係数表!F32</f>
        <v>0.48305318269495728</v>
      </c>
      <c r="U29" s="86">
        <f t="shared" si="7"/>
        <v>8.3399218000043115E-2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投入係数表!O30</f>
        <v>0</v>
      </c>
      <c r="E30" s="77">
        <f t="shared" si="0"/>
        <v>0</v>
      </c>
      <c r="F30" s="76">
        <f>分析係数表!C33</f>
        <v>0.76063364256957811</v>
      </c>
      <c r="G30" s="77">
        <f t="shared" si="1"/>
        <v>0</v>
      </c>
      <c r="H30" s="77">
        <v>2.7332716565424416E-2</v>
      </c>
      <c r="I30" s="77">
        <f t="shared" si="2"/>
        <v>2.7332716565424416E-2</v>
      </c>
      <c r="J30" s="76">
        <f>分析係数表!G33</f>
        <v>0.50769407441433168</v>
      </c>
      <c r="K30" s="78">
        <f t="shared" si="3"/>
        <v>1.3876658237912419E-2</v>
      </c>
      <c r="L30" s="79"/>
      <c r="M30" s="80"/>
      <c r="N30" s="81">
        <f>分析係数表!H33</f>
        <v>8.9800920101816757E-4</v>
      </c>
      <c r="O30" s="82">
        <f t="shared" si="4"/>
        <v>7.6115724213273459E-3</v>
      </c>
      <c r="P30" s="76">
        <f>分析係数表!C33</f>
        <v>0.76063364256957811</v>
      </c>
      <c r="Q30" s="82">
        <f t="shared" si="5"/>
        <v>5.7896180565163626E-3</v>
      </c>
      <c r="R30" s="83">
        <v>1.8962713352621896E-2</v>
      </c>
      <c r="S30" s="84">
        <f t="shared" si="6"/>
        <v>4.6295429918046312E-2</v>
      </c>
      <c r="T30" s="85">
        <f>分析係数表!F33</f>
        <v>0.64710610932475887</v>
      </c>
      <c r="U30" s="86">
        <f t="shared" si="7"/>
        <v>2.995805553378399E-2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投入係数表!O31</f>
        <v>3.9305768249106685E-2</v>
      </c>
      <c r="E31" s="77">
        <f t="shared" si="0"/>
        <v>3.9305768249106685</v>
      </c>
      <c r="F31" s="76">
        <f>分析係数表!C34</f>
        <v>0.60932856586849216</v>
      </c>
      <c r="G31" s="77">
        <f t="shared" si="1"/>
        <v>2.3950127397587488</v>
      </c>
      <c r="H31" s="77">
        <v>2.5732301233481767</v>
      </c>
      <c r="I31" s="77">
        <f t="shared" si="2"/>
        <v>2.5732301233481767</v>
      </c>
      <c r="J31" s="76">
        <f>分析係数表!G34</f>
        <v>0.42480111354608457</v>
      </c>
      <c r="K31" s="78">
        <f t="shared" si="3"/>
        <v>1.093111021808634</v>
      </c>
      <c r="L31" s="79"/>
      <c r="M31" s="80"/>
      <c r="N31" s="81">
        <f>分析係数表!H34</f>
        <v>0.14716781407871807</v>
      </c>
      <c r="O31" s="82">
        <f t="shared" si="4"/>
        <v>1.2474020017595995</v>
      </c>
      <c r="P31" s="76">
        <f>分析係数表!C34</f>
        <v>0.60932856586849216</v>
      </c>
      <c r="Q31" s="82">
        <f t="shared" si="5"/>
        <v>0.76007767279366312</v>
      </c>
      <c r="R31" s="83">
        <v>0.8306301114666369</v>
      </c>
      <c r="S31" s="84">
        <f t="shared" si="6"/>
        <v>3.4038602348148137</v>
      </c>
      <c r="T31" s="85">
        <f>分析係数表!F34</f>
        <v>0.70056004390220861</v>
      </c>
      <c r="U31" s="86">
        <f t="shared" si="7"/>
        <v>2.3846084755388479</v>
      </c>
      <c r="V31" s="87">
        <f>分析係数表!D34</f>
        <v>0.12153061706589328</v>
      </c>
      <c r="W31" s="167">
        <f t="shared" si="8"/>
        <v>0</v>
      </c>
      <c r="X31" s="76">
        <f>分析係数表!E34</f>
        <v>9.2329106655473059E-2</v>
      </c>
      <c r="Y31" s="166">
        <f t="shared" si="9"/>
        <v>0</v>
      </c>
    </row>
    <row r="32" spans="1:25" x14ac:dyDescent="0.2">
      <c r="A32" s="6" t="s">
        <v>20</v>
      </c>
      <c r="B32" s="5" t="s">
        <v>37</v>
      </c>
      <c r="C32" s="90"/>
      <c r="D32" s="76">
        <f>投入係数表!O32</f>
        <v>7.656967840735069E-3</v>
      </c>
      <c r="E32" s="77">
        <f t="shared" si="0"/>
        <v>0.76569678407350694</v>
      </c>
      <c r="F32" s="76">
        <f>分析係数表!C35</f>
        <v>0.431182157394844</v>
      </c>
      <c r="G32" s="77">
        <f t="shared" si="1"/>
        <v>0.33015479126710873</v>
      </c>
      <c r="H32" s="77">
        <v>0.44792689429161636</v>
      </c>
      <c r="I32" s="77">
        <f t="shared" si="2"/>
        <v>0.44792689429161636</v>
      </c>
      <c r="J32" s="76">
        <f>分析係数表!G35</f>
        <v>0.31375152118597188</v>
      </c>
      <c r="K32" s="78">
        <f t="shared" si="3"/>
        <v>0.14053774446410267</v>
      </c>
      <c r="L32" s="79"/>
      <c r="M32" s="80"/>
      <c r="N32" s="81">
        <f>分析係数表!H35</f>
        <v>5.4452734914836147E-2</v>
      </c>
      <c r="O32" s="82">
        <f t="shared" si="4"/>
        <v>0.46154419673393782</v>
      </c>
      <c r="P32" s="76">
        <f>分析係数表!C35</f>
        <v>0.431182157394844</v>
      </c>
      <c r="Q32" s="82">
        <f t="shared" si="5"/>
        <v>0.19900962248080961</v>
      </c>
      <c r="R32" s="83">
        <v>0.29015332163901247</v>
      </c>
      <c r="S32" s="84">
        <f t="shared" si="6"/>
        <v>0.73808021593062878</v>
      </c>
      <c r="T32" s="85">
        <f>分析係数表!F35</f>
        <v>0.64533318582439059</v>
      </c>
      <c r="U32" s="86">
        <f t="shared" si="7"/>
        <v>0.4763076571404668</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投入係数表!O33</f>
        <v>1.0209290454313426E-3</v>
      </c>
      <c r="E33" s="77">
        <f t="shared" si="0"/>
        <v>0.10209290454313426</v>
      </c>
      <c r="F33" s="76">
        <f>分析係数表!C36</f>
        <v>0.9563715649468405</v>
      </c>
      <c r="G33" s="77">
        <f t="shared" si="1"/>
        <v>9.763875088788572E-2</v>
      </c>
      <c r="H33" s="77">
        <v>0.2387593977282173</v>
      </c>
      <c r="I33" s="77">
        <f t="shared" si="2"/>
        <v>0.2387593977282173</v>
      </c>
      <c r="J33" s="76">
        <f>分析係数表!G36</f>
        <v>5.2691079299754126E-2</v>
      </c>
      <c r="K33" s="78">
        <f t="shared" si="3"/>
        <v>1.2580490359259034E-2</v>
      </c>
      <c r="L33" s="79"/>
      <c r="M33" s="80"/>
      <c r="N33" s="81">
        <f>分析係数表!H36</f>
        <v>0.23827203956962312</v>
      </c>
      <c r="O33" s="82">
        <f t="shared" si="4"/>
        <v>2.0196061277604547</v>
      </c>
      <c r="P33" s="76">
        <f>分析係数表!C36</f>
        <v>0.9563715649468405</v>
      </c>
      <c r="Q33" s="82">
        <f t="shared" si="5"/>
        <v>1.9314938729824946</v>
      </c>
      <c r="R33" s="83">
        <v>2.0282001670637153</v>
      </c>
      <c r="S33" s="84">
        <f t="shared" si="6"/>
        <v>2.2669595647919327</v>
      </c>
      <c r="T33" s="85">
        <f>分析係数表!F36</f>
        <v>0.845410170661959</v>
      </c>
      <c r="U33" s="86">
        <f t="shared" si="7"/>
        <v>1.9165106725545082</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投入係数表!O34</f>
        <v>2.7565084226646247E-2</v>
      </c>
      <c r="E34" s="77">
        <f t="shared" si="0"/>
        <v>2.7565084226646248</v>
      </c>
      <c r="F34" s="76">
        <f>分析係数表!C37</f>
        <v>0.69581462679851724</v>
      </c>
      <c r="G34" s="77">
        <f t="shared" si="1"/>
        <v>1.9180188793833552</v>
      </c>
      <c r="H34" s="77">
        <v>2.1484096085837843</v>
      </c>
      <c r="I34" s="77">
        <f t="shared" si="2"/>
        <v>2.1484096085837843</v>
      </c>
      <c r="J34" s="76">
        <f>分析係数表!G37</f>
        <v>0.3862869649112583</v>
      </c>
      <c r="K34" s="78">
        <f t="shared" si="3"/>
        <v>0.82990262708601448</v>
      </c>
      <c r="L34" s="79"/>
      <c r="M34" s="80"/>
      <c r="N34" s="81">
        <f>分析係数表!H37</f>
        <v>4.5947077854218935E-2</v>
      </c>
      <c r="O34" s="82">
        <f t="shared" si="4"/>
        <v>0.38944980768485232</v>
      </c>
      <c r="P34" s="76">
        <f>分析係数表!C37</f>
        <v>0.69581462679851724</v>
      </c>
      <c r="Q34" s="82">
        <f t="shared" si="5"/>
        <v>0.27098487259098986</v>
      </c>
      <c r="R34" s="83">
        <v>0.32714975582303646</v>
      </c>
      <c r="S34" s="84">
        <f t="shared" si="6"/>
        <v>2.4755593644068208</v>
      </c>
      <c r="T34" s="85">
        <f>分析係数表!F37</f>
        <v>0.69012607082499655</v>
      </c>
      <c r="U34" s="86">
        <f t="shared" si="7"/>
        <v>1.708448057252105</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投入係数表!O35</f>
        <v>2.5523226135783562E-3</v>
      </c>
      <c r="E35" s="77">
        <f t="shared" si="0"/>
        <v>0.25523226135783561</v>
      </c>
      <c r="F35" s="76">
        <f>分析係数表!C38</f>
        <v>0.41697687137236916</v>
      </c>
      <c r="G35" s="77">
        <f t="shared" si="1"/>
        <v>0.10642594981428513</v>
      </c>
      <c r="H35" s="77">
        <v>0.21384423429981625</v>
      </c>
      <c r="I35" s="77">
        <f t="shared" si="2"/>
        <v>0.21384423429981625</v>
      </c>
      <c r="J35" s="76">
        <f>分析係数表!G38</f>
        <v>8.9658129653451837E-2</v>
      </c>
      <c r="K35" s="78">
        <f t="shared" si="3"/>
        <v>1.9172874084496059E-2</v>
      </c>
      <c r="L35" s="79"/>
      <c r="M35" s="80"/>
      <c r="N35" s="81">
        <f>分析係数表!H38</f>
        <v>4.1195576072902453E-2</v>
      </c>
      <c r="O35" s="82">
        <f t="shared" si="4"/>
        <v>0.34917583289979376</v>
      </c>
      <c r="P35" s="76">
        <f>分析係数表!C38</f>
        <v>0.41697687137236916</v>
      </c>
      <c r="Q35" s="82">
        <f t="shared" si="5"/>
        <v>0.14559824636139718</v>
      </c>
      <c r="R35" s="83">
        <v>0.20564696752760503</v>
      </c>
      <c r="S35" s="84">
        <f t="shared" si="6"/>
        <v>0.41949120182742128</v>
      </c>
      <c r="T35" s="85">
        <f>分析係数表!F38</f>
        <v>0.51116828441118001</v>
      </c>
      <c r="U35" s="86">
        <f t="shared" si="7"/>
        <v>0.214430597963707</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投入係数表!O36</f>
        <v>0</v>
      </c>
      <c r="E36" s="77">
        <f t="shared" si="0"/>
        <v>0</v>
      </c>
      <c r="F36" s="76">
        <f>分析係数表!C39</f>
        <v>1</v>
      </c>
      <c r="G36" s="77">
        <f t="shared" si="1"/>
        <v>0</v>
      </c>
      <c r="H36" s="77">
        <v>8.7437459935853154E-3</v>
      </c>
      <c r="I36" s="77">
        <f t="shared" si="2"/>
        <v>8.7437459935853154E-3</v>
      </c>
      <c r="J36" s="76">
        <f>分析係数表!G39</f>
        <v>0.3542438962035025</v>
      </c>
      <c r="K36" s="78">
        <f t="shared" si="3"/>
        <v>3.0974186481814272E-3</v>
      </c>
      <c r="L36" s="79"/>
      <c r="M36" s="80"/>
      <c r="N36" s="81">
        <f>分析係数表!H39</f>
        <v>3.5817057247689217E-3</v>
      </c>
      <c r="O36" s="82">
        <f t="shared" si="4"/>
        <v>3.0358722922940132E-2</v>
      </c>
      <c r="P36" s="76">
        <f>分析係数表!C39</f>
        <v>1</v>
      </c>
      <c r="Q36" s="82">
        <f t="shared" si="5"/>
        <v>3.0358722922940132E-2</v>
      </c>
      <c r="R36" s="83">
        <v>3.3254541694839233E-2</v>
      </c>
      <c r="S36" s="84">
        <f t="shared" si="6"/>
        <v>4.1998287688424549E-2</v>
      </c>
      <c r="T36" s="85">
        <f>分析係数表!F39</f>
        <v>0.7050204525118241</v>
      </c>
      <c r="U36" s="86">
        <f t="shared" si="7"/>
        <v>2.9609651790814845E-2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投入係数表!O37</f>
        <v>0</v>
      </c>
      <c r="E37" s="77">
        <f t="shared" si="0"/>
        <v>0</v>
      </c>
      <c r="F37" s="76">
        <f>分析係数表!C40</f>
        <v>1</v>
      </c>
      <c r="G37" s="77">
        <f t="shared" si="1"/>
        <v>0</v>
      </c>
      <c r="H37" s="77">
        <v>5.9549516313942025E-3</v>
      </c>
      <c r="I37" s="77">
        <f t="shared" si="2"/>
        <v>5.9549516313942025E-3</v>
      </c>
      <c r="J37" s="76">
        <f>分析係数表!G40</f>
        <v>0.54480720679366534</v>
      </c>
      <c r="K37" s="78">
        <f t="shared" si="3"/>
        <v>3.244300564891256E-3</v>
      </c>
      <c r="L37" s="79"/>
      <c r="M37" s="80"/>
      <c r="N37" s="81">
        <f>分析係数表!H40</f>
        <v>3.1654426986686419E-2</v>
      </c>
      <c r="O37" s="82">
        <f t="shared" si="4"/>
        <v>0.26830455989939012</v>
      </c>
      <c r="P37" s="76">
        <f>分析係数表!C40</f>
        <v>1</v>
      </c>
      <c r="Q37" s="82">
        <f t="shared" si="5"/>
        <v>0.26830455989939012</v>
      </c>
      <c r="R37" s="83">
        <v>0.27044996619980177</v>
      </c>
      <c r="S37" s="84">
        <f t="shared" si="6"/>
        <v>0.27640491783119597</v>
      </c>
      <c r="T37" s="85">
        <f>分析係数表!F40</f>
        <v>0.74295960523295845</v>
      </c>
      <c r="U37" s="86">
        <f t="shared" si="7"/>
        <v>0.20535768863631368</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投入係数表!O38</f>
        <v>0</v>
      </c>
      <c r="E38" s="77">
        <f t="shared" si="0"/>
        <v>0</v>
      </c>
      <c r="F38" s="76">
        <f>分析係数表!C41</f>
        <v>0.7716092186228849</v>
      </c>
      <c r="G38" s="77">
        <f t="shared" si="1"/>
        <v>0</v>
      </c>
      <c r="H38" s="77">
        <v>3.9319346420509044E-3</v>
      </c>
      <c r="I38" s="77">
        <f t="shared" si="2"/>
        <v>3.9319346420509044E-3</v>
      </c>
      <c r="J38" s="76">
        <f>分析係数表!G41</f>
        <v>0.4437271381292458</v>
      </c>
      <c r="K38" s="78">
        <f t="shared" si="3"/>
        <v>1.7447061060284882E-3</v>
      </c>
      <c r="L38" s="79"/>
      <c r="M38" s="80"/>
      <c r="N38" s="81">
        <f>分析係数表!H41</f>
        <v>4.8285080570498094E-2</v>
      </c>
      <c r="O38" s="82">
        <f t="shared" si="4"/>
        <v>0.409266839599494</v>
      </c>
      <c r="P38" s="76">
        <f>分析係数表!C41</f>
        <v>0.7716092186228849</v>
      </c>
      <c r="Q38" s="82">
        <f t="shared" si="5"/>
        <v>0.31579406631162316</v>
      </c>
      <c r="R38" s="83">
        <v>0.32183760501360714</v>
      </c>
      <c r="S38" s="84">
        <f t="shared" si="6"/>
        <v>0.32576953965565802</v>
      </c>
      <c r="T38" s="85">
        <f>分析係数表!F41</f>
        <v>0.54924555826511057</v>
      </c>
      <c r="U38" s="86">
        <f t="shared" si="7"/>
        <v>0.17892747267393996</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投入係数表!O39</f>
        <v>5.1046452271567128E-4</v>
      </c>
      <c r="E39" s="77">
        <f>$C$17*D39</f>
        <v>5.1046452271567129E-2</v>
      </c>
      <c r="F39" s="76">
        <f>分析係数表!C42</f>
        <v>0.97588334268087495</v>
      </c>
      <c r="G39" s="77">
        <f>E39*F39</f>
        <v>4.9815382474776675E-2</v>
      </c>
      <c r="H39" s="77">
        <v>6.7322965925159878E-2</v>
      </c>
      <c r="I39" s="77">
        <f>C39+H39</f>
        <v>6.7322965925159878E-2</v>
      </c>
      <c r="J39" s="76">
        <f>分析係数表!G42</f>
        <v>0.48510773130544993</v>
      </c>
      <c r="K39" s="78">
        <f>I39*J39</f>
        <v>3.2658891264708417E-2</v>
      </c>
      <c r="L39" s="79"/>
      <c r="M39" s="80"/>
      <c r="N39" s="81">
        <f>分析係数表!H42</f>
        <v>1.103120860117981E-2</v>
      </c>
      <c r="O39" s="82">
        <f t="shared" si="4"/>
        <v>9.3501094495968926E-2</v>
      </c>
      <c r="P39" s="76">
        <f>分析係数表!C42</f>
        <v>0.97588334268087495</v>
      </c>
      <c r="Q39" s="82">
        <f>O39*P39</f>
        <v>9.1246160641046514E-2</v>
      </c>
      <c r="R39" s="83">
        <v>9.6677911738313679E-2</v>
      </c>
      <c r="S39" s="84">
        <f>I39+R39</f>
        <v>0.16400087766347354</v>
      </c>
      <c r="T39" s="85">
        <f>分析係数表!F42</f>
        <v>0.55931558935361214</v>
      </c>
      <c r="U39" s="86">
        <f>S39*T39</f>
        <v>9.1728247544855354E-2</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投入係数表!O40</f>
        <v>1.2251148545176111E-2</v>
      </c>
      <c r="E40" s="77">
        <f>$C$17*D40</f>
        <v>1.2251148545176112</v>
      </c>
      <c r="F40" s="76">
        <f>分析係数表!C43</f>
        <v>0.34022693007694482</v>
      </c>
      <c r="G40" s="77">
        <f>E40*F40</f>
        <v>0.41681706594418971</v>
      </c>
      <c r="H40" s="77">
        <v>0.67620297020872056</v>
      </c>
      <c r="I40" s="77">
        <f>C40+H40</f>
        <v>0.67620297020872056</v>
      </c>
      <c r="J40" s="76">
        <f>分析係数表!G43</f>
        <v>0.33724329370148376</v>
      </c>
      <c r="K40" s="78">
        <f>I40*J40</f>
        <v>0.22804491688391521</v>
      </c>
      <c r="L40" s="79"/>
      <c r="M40" s="80"/>
      <c r="N40" s="81">
        <f>分析係数表!H43</f>
        <v>3.0928867340200058E-2</v>
      </c>
      <c r="O40" s="82">
        <f t="shared" si="4"/>
        <v>0.26215467881914956</v>
      </c>
      <c r="P40" s="76">
        <f>分析係数表!C43</f>
        <v>0.34022693007694482</v>
      </c>
      <c r="Q40" s="82">
        <f>O40*P40</f>
        <v>8.9192081579946722E-2</v>
      </c>
      <c r="R40" s="83">
        <v>0.19576337246899664</v>
      </c>
      <c r="S40" s="84">
        <f>I40+R40</f>
        <v>0.87196634267771722</v>
      </c>
      <c r="T40" s="85">
        <f>分析係数表!F43</f>
        <v>0.5626289672791589</v>
      </c>
      <c r="U40" s="86">
        <f>S40*T40</f>
        <v>0.49059352288294922</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投入係数表!O41</f>
        <v>0</v>
      </c>
      <c r="E41" s="77">
        <f>$C$17*D41</f>
        <v>0</v>
      </c>
      <c r="F41" s="76">
        <f>分析係数表!C44</f>
        <v>0.45077084579422144</v>
      </c>
      <c r="G41" s="77">
        <f>E41*F41</f>
        <v>0</v>
      </c>
      <c r="H41" s="77">
        <v>2.9420840735463177E-3</v>
      </c>
      <c r="I41" s="77">
        <f>C41+H41</f>
        <v>2.9420840735463177E-3</v>
      </c>
      <c r="J41" s="76">
        <f>分析係数表!G44</f>
        <v>0.26937180019371798</v>
      </c>
      <c r="K41" s="78">
        <f>I41*J41</f>
        <v>7.9251448321243851E-4</v>
      </c>
      <c r="L41" s="79"/>
      <c r="M41" s="80"/>
      <c r="N41" s="81">
        <f>分析係数表!H44</f>
        <v>0.10969619474561307</v>
      </c>
      <c r="O41" s="82">
        <f t="shared" si="4"/>
        <v>0.92979061874152225</v>
      </c>
      <c r="P41" s="76">
        <f>分析係数表!C44</f>
        <v>0.45077084579422144</v>
      </c>
      <c r="Q41" s="82">
        <f>O41*P41</f>
        <v>0.41912250362164849</v>
      </c>
      <c r="R41" s="83">
        <v>0.42580658038295444</v>
      </c>
      <c r="S41" s="84">
        <f>I41+R41</f>
        <v>0.42874866445650073</v>
      </c>
      <c r="T41" s="85">
        <f>分析係数表!F44</f>
        <v>0.50977584059775838</v>
      </c>
      <c r="U41" s="86">
        <f>S41*T41</f>
        <v>0.21856571082847892</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投入係数表!O42</f>
        <v>5.1046452271567128E-4</v>
      </c>
      <c r="E42" s="77">
        <f>$C$17*D42</f>
        <v>5.1046452271567129E-2</v>
      </c>
      <c r="F42" s="76">
        <f>分析係数表!C45</f>
        <v>1</v>
      </c>
      <c r="G42" s="77">
        <f>E42*F42</f>
        <v>5.1046452271567129E-2</v>
      </c>
      <c r="H42" s="77">
        <v>6.3558245545215719E-2</v>
      </c>
      <c r="I42" s="77">
        <f>C42+H42</f>
        <v>6.3558245545215719E-2</v>
      </c>
      <c r="J42" s="76">
        <f>分析係数表!G45</f>
        <v>0</v>
      </c>
      <c r="K42" s="78">
        <f>I42*J42</f>
        <v>0</v>
      </c>
      <c r="L42" s="79"/>
      <c r="M42" s="80"/>
      <c r="N42" s="81">
        <f>分析係数表!H45</f>
        <v>0</v>
      </c>
      <c r="O42" s="82">
        <f t="shared" si="4"/>
        <v>0</v>
      </c>
      <c r="P42" s="76">
        <f>分析係数表!C45</f>
        <v>1</v>
      </c>
      <c r="Q42" s="82">
        <f>O42*P42</f>
        <v>0</v>
      </c>
      <c r="R42" s="83">
        <v>5.0398285901510067E-3</v>
      </c>
      <c r="S42" s="84">
        <f>I42+R42</f>
        <v>6.8598074135366727E-2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投入係数表!O43</f>
        <v>5.1046452271567124E-3</v>
      </c>
      <c r="E43" s="77">
        <f>$C$17*D43</f>
        <v>0.51046452271567122</v>
      </c>
      <c r="F43" s="76">
        <f>分析係数表!C46</f>
        <v>7.4198450828512619E-2</v>
      </c>
      <c r="G43" s="77">
        <f>E43*F43</f>
        <v>3.7875676788418897E-2</v>
      </c>
      <c r="H43" s="77">
        <v>4.6136565816587552E-2</v>
      </c>
      <c r="I43" s="77">
        <f>C43+H43</f>
        <v>4.6136565816587552E-2</v>
      </c>
      <c r="J43" s="76">
        <f>分析係数表!G46</f>
        <v>9.2287409360580098E-3</v>
      </c>
      <c r="K43" s="78">
        <f>I43*J43</f>
        <v>4.2578241360067621E-4</v>
      </c>
      <c r="L43" s="79"/>
      <c r="M43" s="80"/>
      <c r="N43" s="81">
        <f>分析係数表!H46</f>
        <v>2.0514344703613255E-2</v>
      </c>
      <c r="O43" s="82">
        <f t="shared" si="4"/>
        <v>0.17388064644614523</v>
      </c>
      <c r="P43" s="76">
        <f>分析係数表!C46</f>
        <v>7.4198450828512619E-2</v>
      </c>
      <c r="Q43" s="82">
        <f>O43*P43</f>
        <v>1.2901674595364294E-2</v>
      </c>
      <c r="R43" s="83">
        <v>1.527985070250759E-2</v>
      </c>
      <c r="S43" s="84">
        <f>I43+R43</f>
        <v>6.1416416519095143E-2</v>
      </c>
      <c r="T43" s="85">
        <f>分析係数表!F46</f>
        <v>0.31311799604482532</v>
      </c>
      <c r="U43" s="86">
        <f>S43*T43</f>
        <v>1.9230585264713378E-2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投入係数表!O44</f>
        <v>0.77080142930066364</v>
      </c>
      <c r="E44" s="91">
        <f>SUM(E5:E43)</f>
        <v>77.080142930066344</v>
      </c>
      <c r="F44" s="92">
        <f>分析係数表!C47</f>
        <v>0.51595339019249375</v>
      </c>
      <c r="G44" s="91">
        <f>SUM(G5:G43)</f>
        <v>10.028371525803118</v>
      </c>
      <c r="H44" s="91">
        <f>SUM(H5:H43)</f>
        <v>11.363189571729675</v>
      </c>
      <c r="I44" s="91">
        <f>SUM(I5:I43)</f>
        <v>111.36318957172968</v>
      </c>
      <c r="J44" s="92">
        <f>分析係数表!G47</f>
        <v>0.27631170572057684</v>
      </c>
      <c r="K44" s="93">
        <f>SUM(K5:K43)</f>
        <v>13.511240765915515</v>
      </c>
      <c r="L44" s="94">
        <f>最終需要_まとめ!$L$33</f>
        <v>0.62733333333333341</v>
      </c>
      <c r="M44" s="91">
        <f>K44*L44</f>
        <v>8.4760517071510009</v>
      </c>
      <c r="N44" s="95">
        <f>分析係数表!H47</f>
        <v>1</v>
      </c>
      <c r="O44" s="96">
        <f>SUM(O5:O43)</f>
        <v>8.4760517071510009</v>
      </c>
      <c r="P44" s="92">
        <f>分析係数表!C47</f>
        <v>0.51595339019249375</v>
      </c>
      <c r="Q44" s="96">
        <f>SUM(Q5:Q43)</f>
        <v>4.8522243843724375</v>
      </c>
      <c r="R44" s="91">
        <f>SUM(R5:R43)</f>
        <v>5.468961632380366</v>
      </c>
      <c r="S44" s="97">
        <f>SUM(S5:S43)</f>
        <v>116.83215120411005</v>
      </c>
      <c r="T44" s="98">
        <f>分析係数表!F47</f>
        <v>0.58636886885395456</v>
      </c>
      <c r="U44" s="99">
        <f>SUM(U5:U43)</f>
        <v>32.401485532348509</v>
      </c>
      <c r="V44" s="100">
        <f>分析係数表!D47</f>
        <v>7.5124891062718996E-2</v>
      </c>
      <c r="W44" s="164">
        <f>SUM(W5:W43)</f>
        <v>3</v>
      </c>
      <c r="X44" s="92">
        <f>分析係数表!E47</f>
        <v>6.0854966829428862E-2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300</v>
      </c>
      <c r="S2" s="3" t="s">
        <v>153</v>
      </c>
      <c r="U2" s="64" t="s">
        <v>210</v>
      </c>
      <c r="W2" s="3" t="s">
        <v>130</v>
      </c>
      <c r="Y2" s="3" t="s">
        <v>154</v>
      </c>
    </row>
    <row r="3" spans="1:25" ht="44" x14ac:dyDescent="0.2">
      <c r="B3" s="65"/>
      <c r="C3" s="66" t="s">
        <v>228</v>
      </c>
      <c r="D3" s="66" t="s">
        <v>239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投入係数表!P5</f>
        <v>0</v>
      </c>
      <c r="E5" s="77">
        <f t="shared" ref="E5:E38" si="0">$C$18*D5</f>
        <v>0</v>
      </c>
      <c r="F5" s="76">
        <f>分析係数表!C8</f>
        <v>4.9649173197653385E-3</v>
      </c>
      <c r="G5" s="77">
        <f t="shared" ref="G5:G38" si="1">E5*F5</f>
        <v>0</v>
      </c>
      <c r="H5" s="77">
        <f t="array" ref="H5:H43">MMULT(逆行列係数!C5:AO43,'14'!G5:G43)</f>
        <v>7.5534076444113325E-6</v>
      </c>
      <c r="I5" s="77">
        <f t="shared" ref="I5:I38" si="2">C5+H5</f>
        <v>7.5534076444113325E-6</v>
      </c>
      <c r="J5" s="76">
        <f>分析係数表!G8</f>
        <v>0.11989459815546773</v>
      </c>
      <c r="K5" s="78">
        <f t="shared" ref="K5:K38" si="3">I5*J5</f>
        <v>9.0561277423113478E-7</v>
      </c>
      <c r="L5" s="79" t="s">
        <v>184</v>
      </c>
      <c r="M5" s="80" t="s">
        <v>184</v>
      </c>
      <c r="N5" s="81">
        <f>分析係数表!H8</f>
        <v>9.9138626395589742E-3</v>
      </c>
      <c r="O5" s="82">
        <f t="shared" ref="O5:O43" si="4">$M$44*N5</f>
        <v>0.19774804433970763</v>
      </c>
      <c r="P5" s="76">
        <f>分析係数表!C8</f>
        <v>4.9649173197653385E-3</v>
      </c>
      <c r="Q5" s="82">
        <f t="shared" ref="Q5:Q38" si="5">O5*P5</f>
        <v>9.8180269029193856E-4</v>
      </c>
      <c r="R5" s="83">
        <f t="array" ref="R5:R43">MMULT(逆行列係数!C5:AO43,'14'!Q5:Q43)</f>
        <v>1.4865020752701213E-3</v>
      </c>
      <c r="S5" s="84">
        <f t="shared" ref="S5:S38" si="6">I5+R5</f>
        <v>1.4940554829145326E-3</v>
      </c>
      <c r="T5" s="85">
        <f>分析係数表!F8</f>
        <v>0.45454545454545453</v>
      </c>
      <c r="U5" s="86">
        <f t="shared" ref="U5:U38" si="7">S5*T5</f>
        <v>6.7911612859751481E-4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投入係数表!P6</f>
        <v>0</v>
      </c>
      <c r="E6" s="77">
        <f t="shared" si="0"/>
        <v>0</v>
      </c>
      <c r="F6" s="76">
        <f>分析係数表!C9</f>
        <v>0.15391380826737022</v>
      </c>
      <c r="G6" s="77">
        <f t="shared" si="1"/>
        <v>0</v>
      </c>
      <c r="H6" s="77">
        <v>4.2660421282910122E-5</v>
      </c>
      <c r="I6" s="77">
        <f t="shared" si="2"/>
        <v>4.2660421282910122E-5</v>
      </c>
      <c r="J6" s="76">
        <f>分析係数表!G9</f>
        <v>0.24468085106382978</v>
      </c>
      <c r="K6" s="78">
        <f t="shared" si="3"/>
        <v>1.0438188186243966E-5</v>
      </c>
      <c r="L6" s="79"/>
      <c r="M6" s="80"/>
      <c r="N6" s="81">
        <f>分析係数表!H9</f>
        <v>5.2529564767522905E-4</v>
      </c>
      <c r="O6" s="82">
        <f t="shared" si="4"/>
        <v>1.0477872329342424E-2</v>
      </c>
      <c r="P6" s="76">
        <f>分析係数表!C9</f>
        <v>0.15391380826737022</v>
      </c>
      <c r="Q6" s="82">
        <f t="shared" si="5"/>
        <v>1.6126892327483937E-3</v>
      </c>
      <c r="R6" s="83">
        <v>1.86983341298318E-3</v>
      </c>
      <c r="S6" s="84">
        <f t="shared" si="6"/>
        <v>1.9124938342660902E-3</v>
      </c>
      <c r="T6" s="85">
        <f>分析係数表!F9</f>
        <v>0.66489361702127658</v>
      </c>
      <c r="U6" s="86">
        <f t="shared" si="7"/>
        <v>1.2716049429960705E-3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投入係数表!P7</f>
        <v>0</v>
      </c>
      <c r="E7" s="77">
        <f t="shared" si="0"/>
        <v>0</v>
      </c>
      <c r="F7" s="76">
        <f>分析係数表!C10</f>
        <v>3.7301329873500322E-3</v>
      </c>
      <c r="G7" s="77">
        <f t="shared" si="1"/>
        <v>0</v>
      </c>
      <c r="H7" s="77">
        <v>4.5956774752800239E-7</v>
      </c>
      <c r="I7" s="77">
        <f t="shared" si="2"/>
        <v>4.5956774752800239E-7</v>
      </c>
      <c r="J7" s="76">
        <f>分析係数表!G10</f>
        <v>0.17857142857142858</v>
      </c>
      <c r="K7" s="78">
        <f t="shared" si="3"/>
        <v>8.2065669201429006E-8</v>
      </c>
      <c r="L7" s="79"/>
      <c r="M7" s="80"/>
      <c r="N7" s="81">
        <f>分析係数表!H10</f>
        <v>9.7827374022421611E-4</v>
      </c>
      <c r="O7" s="82">
        <f t="shared" si="4"/>
        <v>1.9513253914403211E-2</v>
      </c>
      <c r="P7" s="76">
        <f>分析係数表!C10</f>
        <v>3.7301329873500322E-3</v>
      </c>
      <c r="Q7" s="82">
        <f t="shared" si="5"/>
        <v>7.2787032116652551E-5</v>
      </c>
      <c r="R7" s="83">
        <v>1.4314743465891221E-4</v>
      </c>
      <c r="S7" s="84">
        <f t="shared" si="6"/>
        <v>1.436070024064402E-4</v>
      </c>
      <c r="T7" s="85">
        <f>分析係数表!F10</f>
        <v>0.5178571428571429</v>
      </c>
      <c r="U7" s="86">
        <f t="shared" si="7"/>
        <v>7.436791196047796E-5</v>
      </c>
      <c r="V7" s="87">
        <f>分析係数表!D10</f>
        <v>0</v>
      </c>
      <c r="W7" s="88">
        <f t="shared" si="8"/>
        <v>0</v>
      </c>
      <c r="X7" s="76">
        <f>分析係数表!E10</f>
        <v>0</v>
      </c>
      <c r="Y7" s="89">
        <f t="shared" si="9"/>
        <v>0</v>
      </c>
    </row>
    <row r="8" spans="1:25" x14ac:dyDescent="0.2">
      <c r="A8" s="6" t="s">
        <v>222</v>
      </c>
      <c r="B8" s="5" t="s">
        <v>27</v>
      </c>
      <c r="C8" s="90"/>
      <c r="D8" s="76">
        <f>投入係数表!P8</f>
        <v>3.1948881789137381E-4</v>
      </c>
      <c r="E8" s="77">
        <f t="shared" si="0"/>
        <v>3.1948881789137379E-2</v>
      </c>
      <c r="F8" s="76">
        <f>分析係数表!C11</f>
        <v>0.13696369636963701</v>
      </c>
      <c r="G8" s="77">
        <f t="shared" si="1"/>
        <v>4.375836944716837E-3</v>
      </c>
      <c r="H8" s="77">
        <v>6.1433905842993873E-2</v>
      </c>
      <c r="I8" s="77">
        <f t="shared" si="2"/>
        <v>6.1433905842993873E-2</v>
      </c>
      <c r="J8" s="76">
        <f>分析係数表!G11</f>
        <v>0.3392857142857143</v>
      </c>
      <c r="K8" s="78">
        <f t="shared" si="3"/>
        <v>2.0843646625301495E-2</v>
      </c>
      <c r="L8" s="79"/>
      <c r="M8" s="80"/>
      <c r="N8" s="81">
        <f>分析係数表!H11</f>
        <v>-1.9072761791536302E-5</v>
      </c>
      <c r="O8" s="82">
        <f t="shared" si="4"/>
        <v>-3.8043711937098057E-4</v>
      </c>
      <c r="P8" s="76">
        <f>分析係数表!C11</f>
        <v>0.13696369636963701</v>
      </c>
      <c r="Q8" s="82">
        <f t="shared" si="5"/>
        <v>-5.2106074105266335E-5</v>
      </c>
      <c r="R8" s="83">
        <v>9.5885394422945956E-4</v>
      </c>
      <c r="S8" s="84">
        <f t="shared" si="6"/>
        <v>6.2392759787223334E-2</v>
      </c>
      <c r="T8" s="85">
        <f>分析係数表!F11</f>
        <v>0.56043956043956045</v>
      </c>
      <c r="U8" s="86">
        <f t="shared" si="7"/>
        <v>3.496737086976253E-2</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投入係数表!P9</f>
        <v>0</v>
      </c>
      <c r="E9" s="77">
        <f t="shared" si="0"/>
        <v>0</v>
      </c>
      <c r="F9" s="76">
        <f>分析係数表!C12</f>
        <v>0.20704451619317732</v>
      </c>
      <c r="G9" s="77">
        <f t="shared" si="1"/>
        <v>0</v>
      </c>
      <c r="H9" s="77">
        <v>3.9541371732121778E-4</v>
      </c>
      <c r="I9" s="77">
        <f t="shared" si="2"/>
        <v>3.9541371732121778E-4</v>
      </c>
      <c r="J9" s="76">
        <f>分析係数表!G12</f>
        <v>0.14105339609201503</v>
      </c>
      <c r="K9" s="78">
        <f t="shared" si="3"/>
        <v>5.5774447689525796E-5</v>
      </c>
      <c r="L9" s="79"/>
      <c r="M9" s="80"/>
      <c r="N9" s="81">
        <f>分析係数表!H12</f>
        <v>8.4721207878004259E-2</v>
      </c>
      <c r="O9" s="82">
        <f t="shared" si="4"/>
        <v>1.6899016842458958</v>
      </c>
      <c r="P9" s="76">
        <f>分析係数表!C12</f>
        <v>0.20704451619317732</v>
      </c>
      <c r="Q9" s="82">
        <f t="shared" si="5"/>
        <v>0.34988487662872703</v>
      </c>
      <c r="R9" s="83">
        <v>0.3991212863193363</v>
      </c>
      <c r="S9" s="84">
        <f t="shared" si="6"/>
        <v>0.39951670003665751</v>
      </c>
      <c r="T9" s="85">
        <f>分析係数表!F12</f>
        <v>0.31004441526879617</v>
      </c>
      <c r="U9" s="86">
        <f t="shared" si="7"/>
        <v>0.12386792165298452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投入係数表!P10</f>
        <v>1.2779552715654952E-3</v>
      </c>
      <c r="E10" s="77">
        <f t="shared" si="0"/>
        <v>0.12779552715654952</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0.27142603312455421</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投入係数表!P11</f>
        <v>3.8338658146964857E-3</v>
      </c>
      <c r="E11" s="77">
        <f t="shared" si="0"/>
        <v>0.38338658146964855</v>
      </c>
      <c r="F11" s="76">
        <f>分析係数表!C14</f>
        <v>3.4828780992665287E-2</v>
      </c>
      <c r="G11" s="77">
        <f t="shared" si="1"/>
        <v>1.3352887281533016E-2</v>
      </c>
      <c r="H11" s="77">
        <v>1.6500624504884896E-2</v>
      </c>
      <c r="I11" s="77">
        <f t="shared" si="2"/>
        <v>1.6500624504884896E-2</v>
      </c>
      <c r="J11" s="76">
        <f>分析係数表!G14</f>
        <v>0.17656215254614188</v>
      </c>
      <c r="K11" s="78">
        <f t="shared" si="3"/>
        <v>2.9133857809380938E-3</v>
      </c>
      <c r="L11" s="79"/>
      <c r="M11" s="80"/>
      <c r="N11" s="81">
        <f>分析係数表!H14</f>
        <v>1.0569488826143035E-3</v>
      </c>
      <c r="O11" s="82">
        <f t="shared" si="4"/>
        <v>2.1082557031808509E-2</v>
      </c>
      <c r="P11" s="76">
        <f>分析係数表!C14</f>
        <v>3.4828780992665287E-2</v>
      </c>
      <c r="Q11" s="82">
        <f t="shared" si="5"/>
        <v>7.3427976162623409E-4</v>
      </c>
      <c r="R11" s="83">
        <v>3.0968878341994382E-3</v>
      </c>
      <c r="S11" s="84">
        <f t="shared" si="6"/>
        <v>1.9597512339084334E-2</v>
      </c>
      <c r="T11" s="85">
        <f>分析係数表!F14</f>
        <v>0.31487658438959304</v>
      </c>
      <c r="U11" s="86">
        <f t="shared" si="7"/>
        <v>6.1707977478637792E-3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投入係数表!P12</f>
        <v>9.2651757188498395E-3</v>
      </c>
      <c r="E12" s="77">
        <f t="shared" si="0"/>
        <v>0.92651757188498396</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0.1544257673713372</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投入係数表!P13</f>
        <v>3.1948881789137379E-3</v>
      </c>
      <c r="E13" s="77">
        <f t="shared" si="0"/>
        <v>0.31948881789137379</v>
      </c>
      <c r="F13" s="76">
        <f>分析係数表!C16</f>
        <v>1.5929944110702698E-2</v>
      </c>
      <c r="G13" s="77">
        <f t="shared" si="1"/>
        <v>5.0894390130040565E-3</v>
      </c>
      <c r="H13" s="77">
        <v>8.8103571832529003E-3</v>
      </c>
      <c r="I13" s="77">
        <f t="shared" si="2"/>
        <v>8.8103571832529003E-3</v>
      </c>
      <c r="J13" s="76">
        <f>分析係数表!G16</f>
        <v>3.3304867634500426E-2</v>
      </c>
      <c r="K13" s="78">
        <f t="shared" si="3"/>
        <v>2.9342777980090784E-4</v>
      </c>
      <c r="L13" s="79"/>
      <c r="M13" s="80"/>
      <c r="N13" s="81">
        <f>分析係数表!H16</f>
        <v>1.5715955716225912E-2</v>
      </c>
      <c r="O13" s="82">
        <f t="shared" si="4"/>
        <v>0.31348018636168801</v>
      </c>
      <c r="P13" s="76">
        <f>分析係数表!C16</f>
        <v>1.5929944110702698E-2</v>
      </c>
      <c r="Q13" s="82">
        <f t="shared" si="5"/>
        <v>4.9937218485543566E-3</v>
      </c>
      <c r="R13" s="83">
        <v>5.7926872222774728E-3</v>
      </c>
      <c r="S13" s="84">
        <f t="shared" si="6"/>
        <v>1.4603044405530372E-2</v>
      </c>
      <c r="T13" s="85">
        <f>分析係数表!F16</f>
        <v>0.28693424423569597</v>
      </c>
      <c r="U13" s="86">
        <f t="shared" si="7"/>
        <v>4.1901135100411652E-3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投入係数表!P14</f>
        <v>5.4313099041533542E-3</v>
      </c>
      <c r="E14" s="77">
        <f t="shared" si="0"/>
        <v>0.54313099041533541</v>
      </c>
      <c r="F14" s="76">
        <f>分析係数表!C17</f>
        <v>3.0755163958272713E-2</v>
      </c>
      <c r="G14" s="77">
        <f t="shared" si="1"/>
        <v>1.6704082661042684E-2</v>
      </c>
      <c r="H14" s="77">
        <v>1.9013588006773753E-2</v>
      </c>
      <c r="I14" s="77">
        <f t="shared" si="2"/>
        <v>1.9013588006773753E-2</v>
      </c>
      <c r="J14" s="76">
        <f>分析係数表!G17</f>
        <v>0.21735668789808918</v>
      </c>
      <c r="K14" s="78">
        <f t="shared" si="3"/>
        <v>4.1327305142111739E-3</v>
      </c>
      <c r="L14" s="79"/>
      <c r="M14" s="80"/>
      <c r="N14" s="81">
        <f>分析係数表!H17</f>
        <v>2.8450203005708319E-3</v>
      </c>
      <c r="O14" s="82">
        <f t="shared" si="4"/>
        <v>5.6748536972837937E-2</v>
      </c>
      <c r="P14" s="76">
        <f>分析係数表!C17</f>
        <v>3.0755163958272713E-2</v>
      </c>
      <c r="Q14" s="82">
        <f t="shared" si="5"/>
        <v>1.7453105589917317E-3</v>
      </c>
      <c r="R14" s="83">
        <v>3.7272222103913351E-3</v>
      </c>
      <c r="S14" s="84">
        <f t="shared" si="6"/>
        <v>2.2740810217165088E-2</v>
      </c>
      <c r="T14" s="85">
        <f>分析係数表!F17</f>
        <v>0.33877388535031849</v>
      </c>
      <c r="U14" s="86">
        <f t="shared" si="7"/>
        <v>7.7039926332832373E-3</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投入係数表!P15</f>
        <v>3.514376996805112E-3</v>
      </c>
      <c r="E15" s="77">
        <f t="shared" si="0"/>
        <v>0.3514376996805112</v>
      </c>
      <c r="F15" s="76">
        <f>分析係数表!C18</f>
        <v>0.10308017346825304</v>
      </c>
      <c r="G15" s="77">
        <f t="shared" si="1"/>
        <v>3.6226259046350913E-2</v>
      </c>
      <c r="H15" s="77">
        <v>4.3537588711274521E-2</v>
      </c>
      <c r="I15" s="77">
        <f t="shared" si="2"/>
        <v>4.3537588711274521E-2</v>
      </c>
      <c r="J15" s="76">
        <f>分析係数表!G18</f>
        <v>0.21565836298932384</v>
      </c>
      <c r="K15" s="78">
        <f t="shared" si="3"/>
        <v>9.3892451099759286E-3</v>
      </c>
      <c r="L15" s="79"/>
      <c r="M15" s="80"/>
      <c r="N15" s="81">
        <f>分析係数表!H18</f>
        <v>4.148325689659146E-4</v>
      </c>
      <c r="O15" s="82">
        <f t="shared" si="4"/>
        <v>8.2745073463188282E-3</v>
      </c>
      <c r="P15" s="76">
        <f>分析係数表!C18</f>
        <v>0.10308017346825304</v>
      </c>
      <c r="Q15" s="82">
        <f t="shared" si="5"/>
        <v>8.5293765262287892E-4</v>
      </c>
      <c r="R15" s="83">
        <v>2.1303094966197045E-3</v>
      </c>
      <c r="S15" s="84">
        <f t="shared" si="6"/>
        <v>4.5667898207894228E-2</v>
      </c>
      <c r="T15" s="85">
        <f>分析係数表!F18</f>
        <v>0.45978647686832741</v>
      </c>
      <c r="U15" s="86">
        <f t="shared" si="7"/>
        <v>2.0997482022989091E-2</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投入係数表!P16</f>
        <v>0.23546325878594249</v>
      </c>
      <c r="E16" s="77">
        <f t="shared" si="0"/>
        <v>23.546325878594249</v>
      </c>
      <c r="F16" s="76">
        <f>分析係数表!C19</f>
        <v>0.24776062511911567</v>
      </c>
      <c r="G16" s="77">
        <f t="shared" si="1"/>
        <v>5.833852418938922</v>
      </c>
      <c r="H16" s="77">
        <v>6.7451409613643429</v>
      </c>
      <c r="I16" s="77">
        <f t="shared" si="2"/>
        <v>6.7451409613643429</v>
      </c>
      <c r="J16" s="76">
        <f>分析係数表!G19</f>
        <v>5.7676438653637349E-2</v>
      </c>
      <c r="K16" s="78">
        <f t="shared" si="3"/>
        <v>0.38903570886826699</v>
      </c>
      <c r="L16" s="79"/>
      <c r="M16" s="80"/>
      <c r="N16" s="81">
        <f>分析係数表!H19</f>
        <v>-1.0648958666941103E-4</v>
      </c>
      <c r="O16" s="82">
        <f t="shared" si="4"/>
        <v>-2.1241072498213082E-3</v>
      </c>
      <c r="P16" s="76">
        <f>分析係数表!C19</f>
        <v>0.24776062511911567</v>
      </c>
      <c r="Q16" s="82">
        <f t="shared" si="5"/>
        <v>-5.2627014003577292E-4</v>
      </c>
      <c r="R16" s="83">
        <v>1.8013129534420263E-3</v>
      </c>
      <c r="S16" s="84">
        <f t="shared" si="6"/>
        <v>6.7469422743177851</v>
      </c>
      <c r="T16" s="85">
        <f>分析係数表!F19</f>
        <v>0.24017372421281216</v>
      </c>
      <c r="U16" s="86">
        <f t="shared" si="7"/>
        <v>1.6204382530717634</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投入係数表!P17</f>
        <v>6.8370607028753999E-2</v>
      </c>
      <c r="E17" s="77">
        <f t="shared" si="0"/>
        <v>6.8370607028753998</v>
      </c>
      <c r="F17" s="76">
        <f>分析係数表!C20</f>
        <v>4.2097488921713389E-2</v>
      </c>
      <c r="G17" s="77">
        <f t="shared" si="1"/>
        <v>0.28782308719637911</v>
      </c>
      <c r="H17" s="77">
        <v>0.29639119315240692</v>
      </c>
      <c r="I17" s="77">
        <f t="shared" si="2"/>
        <v>0.29639119315240692</v>
      </c>
      <c r="J17" s="76">
        <f>分析係数表!G20</f>
        <v>0.10005104645227157</v>
      </c>
      <c r="K17" s="78">
        <f t="shared" si="3"/>
        <v>2.965424903413566E-2</v>
      </c>
      <c r="L17" s="79"/>
      <c r="M17" s="80"/>
      <c r="N17" s="81">
        <f>分析係数表!H20</f>
        <v>5.1814336200340294E-4</v>
      </c>
      <c r="O17" s="82">
        <f t="shared" si="4"/>
        <v>1.0335208409578307E-2</v>
      </c>
      <c r="P17" s="76">
        <f>分析係数表!C20</f>
        <v>4.2097488921713389E-2</v>
      </c>
      <c r="Q17" s="82">
        <f t="shared" si="5"/>
        <v>4.3508632152582186E-4</v>
      </c>
      <c r="R17" s="83">
        <v>1.0143504482557741E-3</v>
      </c>
      <c r="S17" s="84">
        <f t="shared" si="6"/>
        <v>0.29740554360066268</v>
      </c>
      <c r="T17" s="85">
        <f>分析係数表!F20</f>
        <v>0.22307299642674835</v>
      </c>
      <c r="U17" s="86">
        <f t="shared" si="7"/>
        <v>6.6343145764925782E-2</v>
      </c>
      <c r="V17" s="87">
        <f>分析係数表!D20</f>
        <v>2.5523226135783564E-2</v>
      </c>
      <c r="W17" s="88">
        <f t="shared" si="8"/>
        <v>0</v>
      </c>
      <c r="X17" s="76">
        <f>分析係数表!E20</f>
        <v>2.7054619703930576E-2</v>
      </c>
      <c r="Y17" s="89">
        <f t="shared" si="9"/>
        <v>0</v>
      </c>
    </row>
    <row r="18" spans="1:25" x14ac:dyDescent="0.2">
      <c r="A18" s="6" t="s">
        <v>6</v>
      </c>
      <c r="B18" s="5" t="s">
        <v>34</v>
      </c>
      <c r="C18" s="75">
        <f>最終需要_まとめ!C19</f>
        <v>100</v>
      </c>
      <c r="D18" s="76">
        <f>投入係数表!P18</f>
        <v>7.3482428115015971E-2</v>
      </c>
      <c r="E18" s="77">
        <f t="shared" si="0"/>
        <v>7.3482428115015974</v>
      </c>
      <c r="F18" s="76">
        <f>分析係数表!C21</f>
        <v>2.2200270354580387E-2</v>
      </c>
      <c r="G18" s="77">
        <f t="shared" si="1"/>
        <v>0.16313297704643734</v>
      </c>
      <c r="H18" s="77">
        <v>0.16498721910968789</v>
      </c>
      <c r="I18" s="77">
        <f t="shared" si="2"/>
        <v>100.16498721910969</v>
      </c>
      <c r="J18" s="76">
        <f>分析係数表!G21</f>
        <v>0.28466453674121406</v>
      </c>
      <c r="K18" s="78">
        <f t="shared" si="3"/>
        <v>28.513419684417489</v>
      </c>
      <c r="L18" s="79"/>
      <c r="M18" s="80"/>
      <c r="N18" s="81">
        <f>分析係数表!H21</f>
        <v>8.5827428061913363E-4</v>
      </c>
      <c r="O18" s="82">
        <f t="shared" si="4"/>
        <v>1.7119670371694127E-2</v>
      </c>
      <c r="P18" s="76">
        <f>分析係数表!C21</f>
        <v>2.2200270354580387E-2</v>
      </c>
      <c r="Q18" s="82">
        <f t="shared" si="5"/>
        <v>3.8006131063290932E-4</v>
      </c>
      <c r="R18" s="83">
        <v>1.058789537784699E-3</v>
      </c>
      <c r="S18" s="84">
        <f t="shared" si="6"/>
        <v>100.16604600864747</v>
      </c>
      <c r="T18" s="85">
        <f>分析係数表!F21</f>
        <v>0.42523961661341853</v>
      </c>
      <c r="U18" s="86">
        <f t="shared" si="7"/>
        <v>42.594571002399292</v>
      </c>
      <c r="V18" s="87">
        <f>分析係数表!D21</f>
        <v>0.11693290734824281</v>
      </c>
      <c r="W18" s="88">
        <f t="shared" si="8"/>
        <v>12</v>
      </c>
      <c r="X18" s="76">
        <f>分析係数表!E21</f>
        <v>9.0095846645367406E-2</v>
      </c>
      <c r="Y18" s="89">
        <f t="shared" si="9"/>
        <v>9</v>
      </c>
    </row>
    <row r="19" spans="1:25" x14ac:dyDescent="0.2">
      <c r="A19" s="6" t="s">
        <v>7</v>
      </c>
      <c r="B19" s="5" t="s">
        <v>269</v>
      </c>
      <c r="C19" s="90"/>
      <c r="D19" s="76">
        <f>投入係数表!P19</f>
        <v>1.2779552715654952E-3</v>
      </c>
      <c r="E19" s="77">
        <f t="shared" si="0"/>
        <v>0.12779552715654952</v>
      </c>
      <c r="F19" s="76">
        <f>分析係数表!C22</f>
        <v>3.5555555555555562E-2</v>
      </c>
      <c r="G19" s="77">
        <f t="shared" si="1"/>
        <v>4.5438409655662055E-3</v>
      </c>
      <c r="H19" s="77">
        <v>5.51876993967906E-3</v>
      </c>
      <c r="I19" s="77">
        <f t="shared" si="2"/>
        <v>5.51876993967906E-3</v>
      </c>
      <c r="J19" s="76">
        <f>分析係数表!G22</f>
        <v>0.1945879458794588</v>
      </c>
      <c r="K19" s="78">
        <f t="shared" si="3"/>
        <v>1.0738861063434529E-3</v>
      </c>
      <c r="L19" s="79"/>
      <c r="M19" s="80"/>
      <c r="N19" s="81">
        <f>分析係数表!H22</f>
        <v>4.0529618807014647E-5</v>
      </c>
      <c r="O19" s="82">
        <f t="shared" si="4"/>
        <v>8.0842887866333386E-4</v>
      </c>
      <c r="P19" s="76">
        <f>分析係数表!C22</f>
        <v>3.5555555555555562E-2</v>
      </c>
      <c r="Q19" s="82">
        <f t="shared" si="5"/>
        <v>2.8744137908029653E-5</v>
      </c>
      <c r="R19" s="83">
        <v>4.6843148480187513E-4</v>
      </c>
      <c r="S19" s="84">
        <f t="shared" si="6"/>
        <v>5.9872014244809349E-3</v>
      </c>
      <c r="T19" s="85">
        <f>分析係数表!F22</f>
        <v>0.41303813038130383</v>
      </c>
      <c r="U19" s="86">
        <f t="shared" si="7"/>
        <v>2.4729424825838844E-3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投入係数表!P20</f>
        <v>6.3897763578274762E-4</v>
      </c>
      <c r="E20" s="77">
        <f t="shared" si="0"/>
        <v>6.3897763578274758E-2</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4.7554639921372575E-4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投入係数表!P21</f>
        <v>0</v>
      </c>
      <c r="E21" s="77">
        <f t="shared" si="0"/>
        <v>0</v>
      </c>
      <c r="F21" s="76">
        <f>分析係数表!C24</f>
        <v>0.31901223099551013</v>
      </c>
      <c r="G21" s="77">
        <f t="shared" si="1"/>
        <v>0</v>
      </c>
      <c r="H21" s="77">
        <v>4.9243909974159526E-3</v>
      </c>
      <c r="I21" s="77">
        <f t="shared" si="2"/>
        <v>4.9243909974159526E-3</v>
      </c>
      <c r="J21" s="76">
        <f>分析係数表!G24</f>
        <v>0.20822960902035437</v>
      </c>
      <c r="K21" s="78">
        <f t="shared" si="3"/>
        <v>1.0254040120552766E-3</v>
      </c>
      <c r="L21" s="79"/>
      <c r="M21" s="80"/>
      <c r="N21" s="81">
        <f>分析係数表!H24</f>
        <v>2.9960129980871608E-4</v>
      </c>
      <c r="O21" s="82">
        <f t="shared" si="4"/>
        <v>5.9760330834524866E-3</v>
      </c>
      <c r="P21" s="76">
        <f>分析係数表!C24</f>
        <v>0.31901223099551013</v>
      </c>
      <c r="Q21" s="82">
        <f t="shared" si="5"/>
        <v>1.9064276464551553E-3</v>
      </c>
      <c r="R21" s="83">
        <v>8.0916358203352492E-3</v>
      </c>
      <c r="S21" s="84">
        <f t="shared" si="6"/>
        <v>1.3016026817751202E-2</v>
      </c>
      <c r="T21" s="85">
        <f>分析係数表!F24</f>
        <v>0.39288329184360815</v>
      </c>
      <c r="U21" s="86">
        <f t="shared" si="7"/>
        <v>5.1137794628827761E-3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投入係数表!P22</f>
        <v>2.8753993610223642E-3</v>
      </c>
      <c r="E22" s="77">
        <f t="shared" si="0"/>
        <v>0.28753993610223644</v>
      </c>
      <c r="F22" s="76">
        <f>分析係数表!C25</f>
        <v>9.6759875721260657E-3</v>
      </c>
      <c r="G22" s="77">
        <f t="shared" si="1"/>
        <v>2.782232848215163E-3</v>
      </c>
      <c r="H22" s="77">
        <v>3.1543328063425424E-3</v>
      </c>
      <c r="I22" s="77">
        <f t="shared" si="2"/>
        <v>3.1543328063425424E-3</v>
      </c>
      <c r="J22" s="76">
        <f>分析係数表!G25</f>
        <v>0.19730305180979418</v>
      </c>
      <c r="K22" s="78">
        <f t="shared" si="3"/>
        <v>6.2235948911513615E-4</v>
      </c>
      <c r="L22" s="79"/>
      <c r="M22" s="80"/>
      <c r="N22" s="81">
        <f>分析係数表!H25</f>
        <v>4.8079253682831098E-4</v>
      </c>
      <c r="O22" s="82">
        <f t="shared" si="4"/>
        <v>9.590185717476803E-3</v>
      </c>
      <c r="P22" s="76">
        <f>分析係数表!C25</f>
        <v>9.6759875721260657E-3</v>
      </c>
      <c r="Q22" s="82">
        <f t="shared" si="5"/>
        <v>9.2794517816686441E-5</v>
      </c>
      <c r="R22" s="83">
        <v>6.8387862887088426E-4</v>
      </c>
      <c r="S22" s="84">
        <f t="shared" si="6"/>
        <v>3.8382114352134267E-3</v>
      </c>
      <c r="T22" s="85">
        <f>分析係数表!F25</f>
        <v>0.35095812633073104</v>
      </c>
      <c r="U22" s="86">
        <f t="shared" si="7"/>
        <v>1.3470514937636902E-3</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投入係数表!P23</f>
        <v>9.5846645367412143E-4</v>
      </c>
      <c r="E23" s="77">
        <f t="shared" si="0"/>
        <v>9.5846645367412137E-2</v>
      </c>
      <c r="F23" s="76">
        <f>分析係数表!C26</f>
        <v>0.20974434975917011</v>
      </c>
      <c r="G23" s="77">
        <f t="shared" si="1"/>
        <v>2.0103292309185634E-2</v>
      </c>
      <c r="H23" s="77">
        <v>2.5563529845576256E-2</v>
      </c>
      <c r="I23" s="77">
        <f t="shared" si="2"/>
        <v>2.5563529845576256E-2</v>
      </c>
      <c r="J23" s="76">
        <f>分析係数表!G26</f>
        <v>0.19643642762868455</v>
      </c>
      <c r="K23" s="78">
        <f t="shared" si="3"/>
        <v>5.0216084804442576E-3</v>
      </c>
      <c r="L23" s="79"/>
      <c r="M23" s="80"/>
      <c r="N23" s="81">
        <f>分析係数表!H26</f>
        <v>9.4871095944733495E-3</v>
      </c>
      <c r="O23" s="82">
        <f t="shared" si="4"/>
        <v>0.18923576379378193</v>
      </c>
      <c r="P23" s="76">
        <f>分析係数表!C26</f>
        <v>0.20974434975917011</v>
      </c>
      <c r="Q23" s="82">
        <f t="shared" si="5"/>
        <v>3.9691132228106697E-2</v>
      </c>
      <c r="R23" s="83">
        <v>4.3489337157347652E-2</v>
      </c>
      <c r="S23" s="84">
        <f t="shared" si="6"/>
        <v>6.9052867002923901E-2</v>
      </c>
      <c r="T23" s="85">
        <f>分析係数表!F26</f>
        <v>0.33536547042926279</v>
      </c>
      <c r="U23" s="86">
        <f t="shared" si="7"/>
        <v>2.315794722692489E-2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投入係数表!P24</f>
        <v>0</v>
      </c>
      <c r="E24" s="77">
        <f t="shared" si="0"/>
        <v>0</v>
      </c>
      <c r="F24" s="76">
        <f>分析係数表!C27</f>
        <v>0.55184986183604545</v>
      </c>
      <c r="G24" s="77">
        <f t="shared" si="1"/>
        <v>0</v>
      </c>
      <c r="H24" s="77">
        <v>2.343558063642448E-3</v>
      </c>
      <c r="I24" s="77">
        <f t="shared" si="2"/>
        <v>2.343558063642448E-3</v>
      </c>
      <c r="J24" s="76">
        <f>分析係数表!G27</f>
        <v>0.17101045662340392</v>
      </c>
      <c r="K24" s="78">
        <f t="shared" si="3"/>
        <v>4.0077293458695533E-4</v>
      </c>
      <c r="L24" s="79"/>
      <c r="M24" s="80"/>
      <c r="N24" s="81">
        <f>分析係数表!H27</f>
        <v>1.0662468539876775E-2</v>
      </c>
      <c r="O24" s="82">
        <f t="shared" si="4"/>
        <v>0.21268020127501863</v>
      </c>
      <c r="P24" s="76">
        <f>分析係数表!C27</f>
        <v>0.55184986183604545</v>
      </c>
      <c r="Q24" s="82">
        <f t="shared" si="5"/>
        <v>0.11736753968888138</v>
      </c>
      <c r="R24" s="83">
        <v>0.12064064327426588</v>
      </c>
      <c r="S24" s="84">
        <f t="shared" si="6"/>
        <v>0.12298420133790833</v>
      </c>
      <c r="T24" s="85">
        <f>分析係数表!F27</f>
        <v>0.32260522305711731</v>
      </c>
      <c r="U24" s="86">
        <f t="shared" si="7"/>
        <v>3.967534570511734E-2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投入係数表!P25</f>
        <v>0</v>
      </c>
      <c r="E25" s="77">
        <f t="shared" si="0"/>
        <v>0</v>
      </c>
      <c r="F25" s="76">
        <f>分析係数表!C28</f>
        <v>0.10247957574888922</v>
      </c>
      <c r="G25" s="77">
        <f t="shared" si="1"/>
        <v>0</v>
      </c>
      <c r="H25" s="77">
        <v>1.0436200566875812E-2</v>
      </c>
      <c r="I25" s="77">
        <f t="shared" si="2"/>
        <v>1.0436200566875812E-2</v>
      </c>
      <c r="J25" s="76">
        <f>分析係数表!G28</f>
        <v>0.12481362671124566</v>
      </c>
      <c r="K25" s="78">
        <f t="shared" si="3"/>
        <v>1.302580041837728E-3</v>
      </c>
      <c r="L25" s="79"/>
      <c r="M25" s="80"/>
      <c r="N25" s="81">
        <f>分析係数表!H28</f>
        <v>1.8186673066637845E-2</v>
      </c>
      <c r="O25" s="82">
        <f t="shared" si="4"/>
        <v>0.36276264486687043</v>
      </c>
      <c r="P25" s="76">
        <f>分析係数表!C28</f>
        <v>0.10247957574888922</v>
      </c>
      <c r="Q25" s="82">
        <f t="shared" si="5"/>
        <v>3.7175761943501848E-2</v>
      </c>
      <c r="R25" s="83">
        <v>4.3410086605857587E-2</v>
      </c>
      <c r="S25" s="84">
        <f t="shared" si="6"/>
        <v>5.3846287172733397E-2</v>
      </c>
      <c r="T25" s="85">
        <f>分析係数表!F28</f>
        <v>0.21379840057832197</v>
      </c>
      <c r="U25" s="86">
        <f t="shared" si="7"/>
        <v>1.1512250074611414E-2</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投入係数表!P26</f>
        <v>2.8753993610223642E-3</v>
      </c>
      <c r="E26" s="77">
        <f t="shared" si="0"/>
        <v>0.28753993610223644</v>
      </c>
      <c r="F26" s="76">
        <f>分析係数表!C29</f>
        <v>7.3115977067071958E-2</v>
      </c>
      <c r="G26" s="77">
        <f t="shared" si="1"/>
        <v>2.1023763373918456E-2</v>
      </c>
      <c r="H26" s="77">
        <v>2.9913033762856357E-2</v>
      </c>
      <c r="I26" s="77">
        <f t="shared" si="2"/>
        <v>2.9913033762856357E-2</v>
      </c>
      <c r="J26" s="76">
        <f>分析係数表!G29</f>
        <v>0.26098100897122217</v>
      </c>
      <c r="K26" s="78">
        <f t="shared" si="3"/>
        <v>7.8067337328204863E-3</v>
      </c>
      <c r="L26" s="79"/>
      <c r="M26" s="80"/>
      <c r="N26" s="81">
        <f>分析係数表!H29</f>
        <v>9.6190295301981418E-3</v>
      </c>
      <c r="O26" s="82">
        <f t="shared" si="4"/>
        <v>0.19186712053609786</v>
      </c>
      <c r="P26" s="76">
        <f>分析係数表!C29</f>
        <v>7.3115977067071958E-2</v>
      </c>
      <c r="Q26" s="82">
        <f t="shared" si="5"/>
        <v>1.4028551985042463E-2</v>
      </c>
      <c r="R26" s="83">
        <v>1.9501829287611537E-2</v>
      </c>
      <c r="S26" s="84">
        <f t="shared" si="6"/>
        <v>4.9414863050467897E-2</v>
      </c>
      <c r="T26" s="85">
        <f>分析係数表!F29</f>
        <v>0.46988232552720494</v>
      </c>
      <c r="U26" s="86">
        <f t="shared" si="7"/>
        <v>2.3219170765762208E-2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投入係数表!P27</f>
        <v>3.8338658146964857E-3</v>
      </c>
      <c r="E27" s="77">
        <f t="shared" si="0"/>
        <v>0.38338658146964855</v>
      </c>
      <c r="F27" s="76">
        <f>分析係数表!C30</f>
        <v>1</v>
      </c>
      <c r="G27" s="77">
        <f t="shared" si="1"/>
        <v>0.38338658146964855</v>
      </c>
      <c r="H27" s="77">
        <v>0.44635127293875421</v>
      </c>
      <c r="I27" s="77">
        <f t="shared" si="2"/>
        <v>0.44635127293875421</v>
      </c>
      <c r="J27" s="76">
        <f>分析係数表!G30</f>
        <v>0.34448146018035225</v>
      </c>
      <c r="K27" s="78">
        <f t="shared" si="3"/>
        <v>0.15375973825530101</v>
      </c>
      <c r="L27" s="79"/>
      <c r="M27" s="80"/>
      <c r="N27" s="81">
        <f>分析係数表!H30</f>
        <v>0</v>
      </c>
      <c r="O27" s="82">
        <f t="shared" si="4"/>
        <v>0</v>
      </c>
      <c r="P27" s="76">
        <f>分析係数表!C30</f>
        <v>1</v>
      </c>
      <c r="Q27" s="82">
        <f t="shared" si="5"/>
        <v>0</v>
      </c>
      <c r="R27" s="83">
        <v>7.4066570627249931E-2</v>
      </c>
      <c r="S27" s="84">
        <f t="shared" si="6"/>
        <v>0.52041784356600418</v>
      </c>
      <c r="T27" s="85">
        <f>分析係数表!F30</f>
        <v>0.44085379748895859</v>
      </c>
      <c r="U27" s="86">
        <f t="shared" si="7"/>
        <v>0.22942818261708772</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投入係数表!P28</f>
        <v>2.3642172523961662E-2</v>
      </c>
      <c r="E28" s="77">
        <f t="shared" si="0"/>
        <v>2.3642172523961662</v>
      </c>
      <c r="F28" s="76">
        <f>分析係数表!C31</f>
        <v>1.6119481544838443E-2</v>
      </c>
      <c r="G28" s="77">
        <f t="shared" si="1"/>
        <v>3.8109956367988654E-2</v>
      </c>
      <c r="H28" s="77">
        <v>4.5482791367393277E-2</v>
      </c>
      <c r="I28" s="77">
        <f t="shared" si="2"/>
        <v>4.5482791367393277E-2</v>
      </c>
      <c r="J28" s="76">
        <f>分析係数表!G31</f>
        <v>7.1065989847715741E-2</v>
      </c>
      <c r="K28" s="78">
        <f t="shared" si="3"/>
        <v>3.2322795895609437E-3</v>
      </c>
      <c r="L28" s="79"/>
      <c r="M28" s="80"/>
      <c r="N28" s="81">
        <f>分析係数表!H31</f>
        <v>2.0936329558250998E-2</v>
      </c>
      <c r="O28" s="82">
        <f t="shared" si="4"/>
        <v>0.41760899624285353</v>
      </c>
      <c r="P28" s="76">
        <f>分析係数表!C31</f>
        <v>1.6119481544838443E-2</v>
      </c>
      <c r="Q28" s="82">
        <f t="shared" si="5"/>
        <v>6.7316405078951839E-3</v>
      </c>
      <c r="R28" s="83">
        <v>9.5650130921013602E-3</v>
      </c>
      <c r="S28" s="84">
        <f t="shared" si="6"/>
        <v>5.5047804459494636E-2</v>
      </c>
      <c r="T28" s="85">
        <f>分析係数表!F31</f>
        <v>0.34619289340101522</v>
      </c>
      <c r="U28" s="86">
        <f t="shared" si="7"/>
        <v>1.9057158701205758E-2</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投入係数表!P29</f>
        <v>6.3897763578274762E-4</v>
      </c>
      <c r="E29" s="77">
        <f t="shared" si="0"/>
        <v>6.3897763578274758E-2</v>
      </c>
      <c r="F29" s="76">
        <f>分析係数表!C32</f>
        <v>1</v>
      </c>
      <c r="G29" s="77">
        <f t="shared" si="1"/>
        <v>6.3897763578274758E-2</v>
      </c>
      <c r="H29" s="77">
        <v>9.6893948335263769E-2</v>
      </c>
      <c r="I29" s="77">
        <f t="shared" si="2"/>
        <v>9.6893948335263769E-2</v>
      </c>
      <c r="J29" s="76">
        <f>分析係数表!G32</f>
        <v>0.14031413612565444</v>
      </c>
      <c r="K29" s="78">
        <f t="shared" si="3"/>
        <v>1.3595590656466329E-2</v>
      </c>
      <c r="L29" s="79"/>
      <c r="M29" s="80"/>
      <c r="N29" s="81">
        <f>分析係数表!H32</f>
        <v>7.8667195406007442E-3</v>
      </c>
      <c r="O29" s="82">
        <f t="shared" si="4"/>
        <v>0.15691446019388905</v>
      </c>
      <c r="P29" s="76">
        <f>分析係数表!C32</f>
        <v>1</v>
      </c>
      <c r="Q29" s="82">
        <f t="shared" si="5"/>
        <v>0.15691446019388905</v>
      </c>
      <c r="R29" s="83">
        <v>0.20886746981610324</v>
      </c>
      <c r="S29" s="84">
        <f t="shared" si="6"/>
        <v>0.30576141815136704</v>
      </c>
      <c r="T29" s="85">
        <f>分析係数表!F32</f>
        <v>0.48305318269495728</v>
      </c>
      <c r="U29" s="86">
        <f t="shared" si="7"/>
        <v>0.14769902618334152</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投入係数表!P30</f>
        <v>0</v>
      </c>
      <c r="E30" s="77">
        <f t="shared" si="0"/>
        <v>0</v>
      </c>
      <c r="F30" s="76">
        <f>分析係数表!C33</f>
        <v>0.76063364256957811</v>
      </c>
      <c r="G30" s="77">
        <f t="shared" si="1"/>
        <v>0</v>
      </c>
      <c r="H30" s="77">
        <v>2.0646642882288135E-2</v>
      </c>
      <c r="I30" s="77">
        <f t="shared" si="2"/>
        <v>2.0646642882288135E-2</v>
      </c>
      <c r="J30" s="76">
        <f>分析係数表!G33</f>
        <v>0.50769407441433168</v>
      </c>
      <c r="K30" s="78">
        <f t="shared" si="3"/>
        <v>1.0482178247886524E-2</v>
      </c>
      <c r="L30" s="79"/>
      <c r="M30" s="80"/>
      <c r="N30" s="81">
        <f>分析係数表!H33</f>
        <v>8.9800920101816757E-4</v>
      </c>
      <c r="O30" s="82">
        <f t="shared" si="4"/>
        <v>1.7912247703717004E-2</v>
      </c>
      <c r="P30" s="76">
        <f>分析係数表!C33</f>
        <v>0.76063364256957811</v>
      </c>
      <c r="Q30" s="82">
        <f t="shared" si="5"/>
        <v>1.3624658217486825E-2</v>
      </c>
      <c r="R30" s="83">
        <v>4.4624789715593714E-2</v>
      </c>
      <c r="S30" s="84">
        <f t="shared" si="6"/>
        <v>6.5271432597881845E-2</v>
      </c>
      <c r="T30" s="85">
        <f>分析係数表!F33</f>
        <v>0.64710610932475887</v>
      </c>
      <c r="U30" s="86">
        <f t="shared" si="7"/>
        <v>4.2237542798468558E-2</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投入係数表!P31</f>
        <v>4.6325878594249199E-2</v>
      </c>
      <c r="E31" s="77">
        <f t="shared" si="0"/>
        <v>4.6325878594249197</v>
      </c>
      <c r="F31" s="76">
        <f>分析係数表!C34</f>
        <v>0.60932856586849216</v>
      </c>
      <c r="G31" s="77">
        <f t="shared" si="1"/>
        <v>2.8227681166431742</v>
      </c>
      <c r="H31" s="77">
        <v>3.0297199801626444</v>
      </c>
      <c r="I31" s="77">
        <f t="shared" si="2"/>
        <v>3.0297199801626444</v>
      </c>
      <c r="J31" s="76">
        <f>分析係数表!G34</f>
        <v>0.42480111354608457</v>
      </c>
      <c r="K31" s="78">
        <f t="shared" si="3"/>
        <v>1.2870284213059127</v>
      </c>
      <c r="L31" s="79"/>
      <c r="M31" s="80"/>
      <c r="N31" s="81">
        <f>分析係数表!H34</f>
        <v>0.14716781407871807</v>
      </c>
      <c r="O31" s="82">
        <f t="shared" si="4"/>
        <v>2.9355003677064078</v>
      </c>
      <c r="P31" s="76">
        <f>分析係数表!C34</f>
        <v>0.60932856586849216</v>
      </c>
      <c r="Q31" s="82">
        <f t="shared" si="5"/>
        <v>1.7886842291609768</v>
      </c>
      <c r="R31" s="83">
        <v>1.9547146743381938</v>
      </c>
      <c r="S31" s="84">
        <f t="shared" si="6"/>
        <v>4.9844346545008378</v>
      </c>
      <c r="T31" s="85">
        <f>分析係数表!F34</f>
        <v>0.70056004390220861</v>
      </c>
      <c r="U31" s="86">
        <f t="shared" si="7"/>
        <v>3.4918957603847969</v>
      </c>
      <c r="V31" s="87">
        <f>分析係数表!D34</f>
        <v>0.12153061706589328</v>
      </c>
      <c r="W31" s="88">
        <f t="shared" si="8"/>
        <v>1</v>
      </c>
      <c r="X31" s="76">
        <f>分析係数表!E34</f>
        <v>9.2329106655473059E-2</v>
      </c>
      <c r="Y31" s="89">
        <f t="shared" si="9"/>
        <v>0</v>
      </c>
    </row>
    <row r="32" spans="1:25" x14ac:dyDescent="0.2">
      <c r="A32" s="6" t="s">
        <v>20</v>
      </c>
      <c r="B32" s="5" t="s">
        <v>37</v>
      </c>
      <c r="C32" s="90"/>
      <c r="D32" s="76">
        <f>投入係数表!P32</f>
        <v>1.1182108626198083E-2</v>
      </c>
      <c r="E32" s="77">
        <f t="shared" si="0"/>
        <v>1.1182108626198082</v>
      </c>
      <c r="F32" s="76">
        <f>分析係数表!C35</f>
        <v>0.431182157394844</v>
      </c>
      <c r="G32" s="77">
        <f t="shared" si="1"/>
        <v>0.48215257216675839</v>
      </c>
      <c r="H32" s="77">
        <v>0.57190167907435985</v>
      </c>
      <c r="I32" s="77">
        <f t="shared" si="2"/>
        <v>0.57190167907435985</v>
      </c>
      <c r="J32" s="76">
        <f>分析係数表!G35</f>
        <v>0.31375152118597188</v>
      </c>
      <c r="K32" s="78">
        <f t="shared" si="3"/>
        <v>0.17943502177839191</v>
      </c>
      <c r="L32" s="79"/>
      <c r="M32" s="80"/>
      <c r="N32" s="81">
        <f>分析係数表!H35</f>
        <v>5.4452734914836147E-2</v>
      </c>
      <c r="O32" s="82">
        <f t="shared" si="4"/>
        <v>1.0861479758041497</v>
      </c>
      <c r="P32" s="76">
        <f>分析係数表!C35</f>
        <v>0.431182157394844</v>
      </c>
      <c r="Q32" s="82">
        <f t="shared" si="5"/>
        <v>0.46832762745727607</v>
      </c>
      <c r="R32" s="83">
        <v>0.68281530826555958</v>
      </c>
      <c r="S32" s="84">
        <f t="shared" si="6"/>
        <v>1.2547169873399193</v>
      </c>
      <c r="T32" s="85">
        <f>分析係数表!F35</f>
        <v>0.64533318582439059</v>
      </c>
      <c r="U32" s="86">
        <f t="shared" si="7"/>
        <v>0.80971051074805167</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投入係数表!P33</f>
        <v>3.1948881789137379E-3</v>
      </c>
      <c r="E33" s="77">
        <f t="shared" si="0"/>
        <v>0.31948881789137379</v>
      </c>
      <c r="F33" s="76">
        <f>分析係数表!C36</f>
        <v>0.9563715649468405</v>
      </c>
      <c r="G33" s="77">
        <f t="shared" si="1"/>
        <v>0.30555002074978926</v>
      </c>
      <c r="H33" s="77">
        <v>0.45166963768809582</v>
      </c>
      <c r="I33" s="77">
        <f t="shared" si="2"/>
        <v>0.45166963768809582</v>
      </c>
      <c r="J33" s="76">
        <f>分析係数表!G36</f>
        <v>5.2691079299754126E-2</v>
      </c>
      <c r="K33" s="78">
        <f t="shared" si="3"/>
        <v>2.3798960696714673E-2</v>
      </c>
      <c r="L33" s="79"/>
      <c r="M33" s="80"/>
      <c r="N33" s="81">
        <f>分析係数表!H36</f>
        <v>0.23827203956962312</v>
      </c>
      <c r="O33" s="82">
        <f t="shared" si="4"/>
        <v>4.7527216745684582</v>
      </c>
      <c r="P33" s="76">
        <f>分析係数表!C36</f>
        <v>0.9563715649468405</v>
      </c>
      <c r="Q33" s="82">
        <f t="shared" si="5"/>
        <v>4.5453678656638044</v>
      </c>
      <c r="R33" s="83">
        <v>4.7729459531083478</v>
      </c>
      <c r="S33" s="84">
        <f t="shared" si="6"/>
        <v>5.2246155907964438</v>
      </c>
      <c r="T33" s="85">
        <f>分析係数表!F36</f>
        <v>0.845410170661959</v>
      </c>
      <c r="U33" s="86">
        <f t="shared" si="7"/>
        <v>4.4169431582583529</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投入係数表!P34</f>
        <v>2.0766773162939296E-2</v>
      </c>
      <c r="E34" s="77">
        <f t="shared" si="0"/>
        <v>2.0766773162939298</v>
      </c>
      <c r="F34" s="76">
        <f>分析係数表!C37</f>
        <v>0.69581462679851724</v>
      </c>
      <c r="G34" s="77">
        <f t="shared" si="1"/>
        <v>1.4449824518180072</v>
      </c>
      <c r="H34" s="77">
        <v>1.6811947511235339</v>
      </c>
      <c r="I34" s="77">
        <f t="shared" si="2"/>
        <v>1.6811947511235339</v>
      </c>
      <c r="J34" s="76">
        <f>分析係数表!G37</f>
        <v>0.3862869649112583</v>
      </c>
      <c r="K34" s="78">
        <f t="shared" si="3"/>
        <v>0.64942361783624813</v>
      </c>
      <c r="L34" s="79"/>
      <c r="M34" s="80"/>
      <c r="N34" s="81">
        <f>分析係数表!H37</f>
        <v>4.5947077854218935E-2</v>
      </c>
      <c r="O34" s="82">
        <f t="shared" si="4"/>
        <v>0.91648887211133268</v>
      </c>
      <c r="P34" s="76">
        <f>分析係数表!C37</f>
        <v>0.69581462679851724</v>
      </c>
      <c r="Q34" s="82">
        <f t="shared" si="5"/>
        <v>0.63770636251314095</v>
      </c>
      <c r="R34" s="83">
        <v>0.76987869761224281</v>
      </c>
      <c r="S34" s="84">
        <f t="shared" si="6"/>
        <v>2.4510734487357766</v>
      </c>
      <c r="T34" s="85">
        <f>分析係数表!F37</f>
        <v>0.69012607082499655</v>
      </c>
      <c r="U34" s="86">
        <f t="shared" si="7"/>
        <v>1.6915496884794952</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投入係数表!P35</f>
        <v>6.3897763578274758E-3</v>
      </c>
      <c r="E35" s="77">
        <f t="shared" si="0"/>
        <v>0.63897763578274758</v>
      </c>
      <c r="F35" s="76">
        <f>分析係数表!C38</f>
        <v>0.41697687137236916</v>
      </c>
      <c r="G35" s="77">
        <f t="shared" si="1"/>
        <v>0.26643889544560329</v>
      </c>
      <c r="H35" s="77">
        <v>0.4031950338745825</v>
      </c>
      <c r="I35" s="77">
        <f t="shared" si="2"/>
        <v>0.4031950338745825</v>
      </c>
      <c r="J35" s="76">
        <f>分析係数表!G38</f>
        <v>8.9658129653451837E-2</v>
      </c>
      <c r="K35" s="78">
        <f t="shared" si="3"/>
        <v>3.6149712622755223E-2</v>
      </c>
      <c r="L35" s="79"/>
      <c r="M35" s="80"/>
      <c r="N35" s="81">
        <f>分析係数表!H38</f>
        <v>4.1195576072902453E-2</v>
      </c>
      <c r="O35" s="82">
        <f t="shared" si="4"/>
        <v>0.82171247474803721</v>
      </c>
      <c r="P35" s="76">
        <f>分析係数表!C38</f>
        <v>0.41697687137236916</v>
      </c>
      <c r="Q35" s="82">
        <f t="shared" si="5"/>
        <v>0.34263509688808347</v>
      </c>
      <c r="R35" s="83">
        <v>0.48394723428649217</v>
      </c>
      <c r="S35" s="84">
        <f t="shared" si="6"/>
        <v>0.88714226816107467</v>
      </c>
      <c r="T35" s="85">
        <f>分析係数表!F38</f>
        <v>0.51116828441118001</v>
      </c>
      <c r="U35" s="86">
        <f t="shared" si="7"/>
        <v>0.45347899124453955</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投入係数表!P36</f>
        <v>0</v>
      </c>
      <c r="E36" s="77">
        <f t="shared" si="0"/>
        <v>0</v>
      </c>
      <c r="F36" s="76">
        <f>分析係数表!C39</f>
        <v>1</v>
      </c>
      <c r="G36" s="77">
        <f t="shared" si="1"/>
        <v>0</v>
      </c>
      <c r="H36" s="77">
        <v>7.2427229763079443E-3</v>
      </c>
      <c r="I36" s="77">
        <f t="shared" si="2"/>
        <v>7.2427229763079443E-3</v>
      </c>
      <c r="J36" s="76">
        <f>分析係数表!G39</f>
        <v>0.3542438962035025</v>
      </c>
      <c r="K36" s="78">
        <f t="shared" si="3"/>
        <v>2.5656904062499541E-3</v>
      </c>
      <c r="L36" s="79"/>
      <c r="M36" s="80"/>
      <c r="N36" s="81">
        <f>分析係数表!H39</f>
        <v>3.5817057247689217E-3</v>
      </c>
      <c r="O36" s="82">
        <f t="shared" si="4"/>
        <v>7.1442920708542065E-2</v>
      </c>
      <c r="P36" s="76">
        <f>分析係数表!C39</f>
        <v>1</v>
      </c>
      <c r="Q36" s="82">
        <f t="shared" si="5"/>
        <v>7.1442920708542065E-2</v>
      </c>
      <c r="R36" s="83">
        <v>7.8257626038283221E-2</v>
      </c>
      <c r="S36" s="84">
        <f t="shared" si="6"/>
        <v>8.5500349014591165E-2</v>
      </c>
      <c r="T36" s="85">
        <f>分析係数表!F39</f>
        <v>0.7050204525118241</v>
      </c>
      <c r="U36" s="86">
        <f t="shared" si="7"/>
        <v>6.0279494752185955E-2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投入係数表!P37</f>
        <v>3.1948881789137381E-4</v>
      </c>
      <c r="E37" s="77">
        <f t="shared" si="0"/>
        <v>3.1948881789137379E-2</v>
      </c>
      <c r="F37" s="76">
        <f>分析係数表!C40</f>
        <v>1</v>
      </c>
      <c r="G37" s="77">
        <f t="shared" si="1"/>
        <v>3.1948881789137379E-2</v>
      </c>
      <c r="H37" s="77">
        <v>3.8485310814972126E-2</v>
      </c>
      <c r="I37" s="77">
        <f t="shared" si="2"/>
        <v>3.8485310814972126E-2</v>
      </c>
      <c r="J37" s="76">
        <f>分析係数表!G40</f>
        <v>0.54480720679366534</v>
      </c>
      <c r="K37" s="78">
        <f t="shared" si="3"/>
        <v>2.0967074687691004E-2</v>
      </c>
      <c r="L37" s="79"/>
      <c r="M37" s="80"/>
      <c r="N37" s="81">
        <f>分析係数表!H40</f>
        <v>3.1654426986686419E-2</v>
      </c>
      <c r="O37" s="82">
        <f t="shared" si="4"/>
        <v>0.63139880578270413</v>
      </c>
      <c r="P37" s="76">
        <f>分析係数表!C40</f>
        <v>1</v>
      </c>
      <c r="Q37" s="82">
        <f t="shared" si="5"/>
        <v>0.63139880578270413</v>
      </c>
      <c r="R37" s="83">
        <v>0.63644757191812318</v>
      </c>
      <c r="S37" s="84">
        <f t="shared" si="6"/>
        <v>0.67493288273309526</v>
      </c>
      <c r="T37" s="85">
        <f>分析係数表!F40</f>
        <v>0.74295960523295845</v>
      </c>
      <c r="U37" s="86">
        <f t="shared" si="7"/>
        <v>0.50144786811412312</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投入係数表!P38</f>
        <v>0</v>
      </c>
      <c r="E38" s="77">
        <f t="shared" si="0"/>
        <v>0</v>
      </c>
      <c r="F38" s="76">
        <f>分析係数表!C41</f>
        <v>0.7716092186228849</v>
      </c>
      <c r="G38" s="77">
        <f t="shared" si="1"/>
        <v>0</v>
      </c>
      <c r="H38" s="77">
        <v>3.3855285608085438E-3</v>
      </c>
      <c r="I38" s="77">
        <f t="shared" si="2"/>
        <v>3.3855285608085438E-3</v>
      </c>
      <c r="J38" s="76">
        <f>分析係数表!G41</f>
        <v>0.4437271381292458</v>
      </c>
      <c r="K38" s="78">
        <f t="shared" si="3"/>
        <v>1.5022508993423995E-3</v>
      </c>
      <c r="L38" s="79"/>
      <c r="M38" s="80"/>
      <c r="N38" s="81">
        <f>分析係数表!H41</f>
        <v>4.8285080570498094E-2</v>
      </c>
      <c r="O38" s="82">
        <f t="shared" si="4"/>
        <v>0.96312412232755873</v>
      </c>
      <c r="P38" s="76">
        <f>分析係数表!C41</f>
        <v>0.7716092186228849</v>
      </c>
      <c r="Q38" s="82">
        <f t="shared" si="5"/>
        <v>0.74315545146601936</v>
      </c>
      <c r="R38" s="83">
        <v>0.75737765894756626</v>
      </c>
      <c r="S38" s="84">
        <f t="shared" si="6"/>
        <v>0.76076318750837479</v>
      </c>
      <c r="T38" s="85">
        <f>分析係数表!F41</f>
        <v>0.54924555826511057</v>
      </c>
      <c r="U38" s="86">
        <f t="shared" si="7"/>
        <v>0.41784580163058233</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投入係数表!P39</f>
        <v>6.3897763578274762E-4</v>
      </c>
      <c r="E39" s="77">
        <f>$C$18*D39</f>
        <v>6.3897763578274758E-2</v>
      </c>
      <c r="F39" s="76">
        <f>分析係数表!C42</f>
        <v>0.97588334268087495</v>
      </c>
      <c r="G39" s="77">
        <f>E39*F39</f>
        <v>6.2356763110599039E-2</v>
      </c>
      <c r="H39" s="77">
        <v>7.5081458517323771E-2</v>
      </c>
      <c r="I39" s="77">
        <f>C39+H39</f>
        <v>7.5081458517323771E-2</v>
      </c>
      <c r="J39" s="76">
        <f>分析係数表!G42</f>
        <v>0.48510773130544993</v>
      </c>
      <c r="K39" s="78">
        <f>I39*J39</f>
        <v>3.6422596004443183E-2</v>
      </c>
      <c r="L39" s="79"/>
      <c r="M39" s="80"/>
      <c r="N39" s="81">
        <f>分析係数表!H42</f>
        <v>1.103120860117981E-2</v>
      </c>
      <c r="O39" s="82">
        <f t="shared" si="4"/>
        <v>0.22003531891619091</v>
      </c>
      <c r="P39" s="76">
        <f>分析係数表!C42</f>
        <v>0.97588334268087495</v>
      </c>
      <c r="Q39" s="82">
        <f>O39*P39</f>
        <v>0.21472880253178475</v>
      </c>
      <c r="R39" s="83">
        <v>0.2275112955218756</v>
      </c>
      <c r="S39" s="84">
        <f>I39+R39</f>
        <v>0.30259275403919939</v>
      </c>
      <c r="T39" s="85">
        <f>分析係数表!F42</f>
        <v>0.55931558935361214</v>
      </c>
      <c r="U39" s="86">
        <f>S39*T39</f>
        <v>0.1692448445595674</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投入係数表!P40</f>
        <v>2.5878594249201279E-2</v>
      </c>
      <c r="E40" s="77">
        <f>$C$18*D40</f>
        <v>2.5878594249201279</v>
      </c>
      <c r="F40" s="76">
        <f>分析係数表!C43</f>
        <v>0.34022693007694482</v>
      </c>
      <c r="G40" s="77">
        <f>E40*F40</f>
        <v>0.88045946761126304</v>
      </c>
      <c r="H40" s="77">
        <v>1.154110277164329</v>
      </c>
      <c r="I40" s="77">
        <f>C40+H40</f>
        <v>1.154110277164329</v>
      </c>
      <c r="J40" s="76">
        <f>分析係数表!G43</f>
        <v>0.33724329370148376</v>
      </c>
      <c r="K40" s="78">
        <f>I40*J40</f>
        <v>0.38921595116563062</v>
      </c>
      <c r="L40" s="79"/>
      <c r="M40" s="80"/>
      <c r="N40" s="81">
        <f>分析係数表!H43</f>
        <v>3.0928867340200058E-2</v>
      </c>
      <c r="O40" s="82">
        <f t="shared" si="4"/>
        <v>0.61692634369996646</v>
      </c>
      <c r="P40" s="76">
        <f>分析係数表!C43</f>
        <v>0.34022693007694482</v>
      </c>
      <c r="Q40" s="82">
        <f>O40*P40</f>
        <v>0.20989495600063371</v>
      </c>
      <c r="R40" s="83">
        <v>0.46068825531429269</v>
      </c>
      <c r="S40" s="84">
        <f>I40+R40</f>
        <v>1.6147985324786216</v>
      </c>
      <c r="T40" s="85">
        <f>分析係数表!F43</f>
        <v>0.5626289672791589</v>
      </c>
      <c r="U40" s="86">
        <f>S40*T40</f>
        <v>0.90853243069234824</v>
      </c>
      <c r="V40" s="87">
        <f>分析係数表!D43</f>
        <v>0.16253561953424389</v>
      </c>
      <c r="W40" s="88">
        <f>ROUND(S40*V40,0)</f>
        <v>0</v>
      </c>
      <c r="X40" s="76">
        <f>分析係数表!E43</f>
        <v>0.12361206642429007</v>
      </c>
      <c r="Y40" s="89">
        <f>ROUND(S40*X40,0)</f>
        <v>0</v>
      </c>
    </row>
    <row r="41" spans="1:25" x14ac:dyDescent="0.2">
      <c r="A41" s="6" t="s">
        <v>341</v>
      </c>
      <c r="B41" s="5" t="s">
        <v>42</v>
      </c>
      <c r="C41" s="90"/>
      <c r="D41" s="76">
        <f>投入係数表!P41</f>
        <v>0</v>
      </c>
      <c r="E41" s="77">
        <f>$C$18*D41</f>
        <v>0</v>
      </c>
      <c r="F41" s="76">
        <f>分析係数表!C44</f>
        <v>0.45077084579422144</v>
      </c>
      <c r="G41" s="77">
        <f>E41*F41</f>
        <v>0</v>
      </c>
      <c r="H41" s="77">
        <v>3.533844507351299E-3</v>
      </c>
      <c r="I41" s="77">
        <f>C41+H41</f>
        <v>3.533844507351299E-3</v>
      </c>
      <c r="J41" s="76">
        <f>分析係数表!G44</f>
        <v>0.26937180019371798</v>
      </c>
      <c r="K41" s="78">
        <f>I41*J41</f>
        <v>9.5191805654990186E-4</v>
      </c>
      <c r="L41" s="79"/>
      <c r="M41" s="80"/>
      <c r="N41" s="81">
        <f>分析係数表!H44</f>
        <v>0.10969619474561307</v>
      </c>
      <c r="O41" s="82">
        <f t="shared" si="4"/>
        <v>2.1880682405155545</v>
      </c>
      <c r="P41" s="76">
        <f>分析係数表!C44</f>
        <v>0.45077084579422144</v>
      </c>
      <c r="Q41" s="82">
        <f>O41*P41</f>
        <v>0.9863173714326704</v>
      </c>
      <c r="R41" s="83">
        <v>1.0020469516024262</v>
      </c>
      <c r="S41" s="84">
        <f>I41+R41</f>
        <v>1.0055807961097776</v>
      </c>
      <c r="T41" s="85">
        <f>分析係数表!F44</f>
        <v>0.50977584059775838</v>
      </c>
      <c r="U41" s="86">
        <f>S41*T41</f>
        <v>0.51262079562582497</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投入係数表!P42</f>
        <v>3.1948881789137381E-4</v>
      </c>
      <c r="E42" s="77">
        <f>$C$18*D42</f>
        <v>3.1948881789137379E-2</v>
      </c>
      <c r="F42" s="76">
        <f>分析係数表!C45</f>
        <v>1</v>
      </c>
      <c r="G42" s="77">
        <f>E42*F42</f>
        <v>3.1948881789137379E-2</v>
      </c>
      <c r="H42" s="77">
        <v>4.2662154576234526E-2</v>
      </c>
      <c r="I42" s="77">
        <f>C42+H42</f>
        <v>4.2662154576234526E-2</v>
      </c>
      <c r="J42" s="76">
        <f>分析係数表!G45</f>
        <v>0</v>
      </c>
      <c r="K42" s="78">
        <f>I42*J42</f>
        <v>0</v>
      </c>
      <c r="L42" s="79"/>
      <c r="M42" s="80"/>
      <c r="N42" s="81">
        <f>分析係数表!H45</f>
        <v>0</v>
      </c>
      <c r="O42" s="82">
        <f t="shared" si="4"/>
        <v>0</v>
      </c>
      <c r="P42" s="76">
        <f>分析係数表!C45</f>
        <v>1</v>
      </c>
      <c r="Q42" s="82">
        <f>O42*P42</f>
        <v>0</v>
      </c>
      <c r="R42" s="83">
        <v>1.186018513574323E-2</v>
      </c>
      <c r="S42" s="84">
        <f>I42+R42</f>
        <v>5.4522339711977758E-2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投入係数表!P43</f>
        <v>4.1533546325878594E-3</v>
      </c>
      <c r="E43" s="77">
        <f>$C$18*D43</f>
        <v>0.41533546325878595</v>
      </c>
      <c r="F43" s="76">
        <f>分析係数表!C46</f>
        <v>7.4198450828512619E-2</v>
      </c>
      <c r="G43" s="77">
        <f>E43*F43</f>
        <v>3.0817247947944538E-2</v>
      </c>
      <c r="H43" s="77">
        <v>3.8216385234988354E-2</v>
      </c>
      <c r="I43" s="77">
        <f>C43+H43</f>
        <v>3.8216385234988354E-2</v>
      </c>
      <c r="J43" s="76">
        <f>分析係数表!G46</f>
        <v>9.2287409360580098E-3</v>
      </c>
      <c r="K43" s="78">
        <f>I43*J43</f>
        <v>3.5268911884629993E-4</v>
      </c>
      <c r="L43" s="79"/>
      <c r="M43" s="80"/>
      <c r="N43" s="81">
        <f>分析係数表!H46</f>
        <v>2.0514344703613255E-2</v>
      </c>
      <c r="O43" s="82">
        <f t="shared" si="4"/>
        <v>0.40919182497677054</v>
      </c>
      <c r="P43" s="76">
        <f>分析係数表!C46</f>
        <v>7.4198450828512619E-2</v>
      </c>
      <c r="Q43" s="82">
        <f>O43*P43</f>
        <v>3.0361399504968248E-2</v>
      </c>
      <c r="R43" s="83">
        <v>3.595794081814721E-2</v>
      </c>
      <c r="S43" s="84">
        <f>I43+R43</f>
        <v>7.4174326053135564E-2</v>
      </c>
      <c r="T43" s="85">
        <f>分析係数表!F46</f>
        <v>0.31311799604482532</v>
      </c>
      <c r="U43" s="86">
        <f>S43*T43</f>
        <v>2.3225316331733286E-2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投入係数表!P44</f>
        <v>0.56006389776357823</v>
      </c>
      <c r="E44" s="91">
        <f>SUM(E5:E43)</f>
        <v>56.006389776357814</v>
      </c>
      <c r="F44" s="92">
        <f>分析係数表!C47</f>
        <v>0.51595339019249375</v>
      </c>
      <c r="G44" s="91">
        <f>SUM(G5:G43)</f>
        <v>13.253827718112598</v>
      </c>
      <c r="H44" s="91">
        <f>SUM(H5:H43)</f>
        <v>15.547888760771237</v>
      </c>
      <c r="I44" s="91">
        <f>SUM(I5:I43)</f>
        <v>115.54788876077123</v>
      </c>
      <c r="J44" s="92">
        <f>分析係数表!G47</f>
        <v>0.27631170572057684</v>
      </c>
      <c r="K44" s="93">
        <f>SUM(K5:K43)</f>
        <v>31.795886314569628</v>
      </c>
      <c r="L44" s="94">
        <f>最終需要_まとめ!$L$33</f>
        <v>0.62733333333333341</v>
      </c>
      <c r="M44" s="91">
        <f>K44*L44</f>
        <v>19.946619348006681</v>
      </c>
      <c r="N44" s="95">
        <f>分析係数表!H47</f>
        <v>1</v>
      </c>
      <c r="O44" s="96">
        <f>SUM(O5:O43)</f>
        <v>19.946619348006685</v>
      </c>
      <c r="P44" s="92">
        <f>分析係数表!C47</f>
        <v>0.51595339019249375</v>
      </c>
      <c r="Q44" s="96">
        <f>SUM(Q5:Q43)</f>
        <v>11.418697777001285</v>
      </c>
      <c r="R44" s="91">
        <f>SUM(R5:R43)</f>
        <v>12.870060221306881</v>
      </c>
      <c r="S44" s="97">
        <f>SUM(S5:S43)</f>
        <v>128.41794898207809</v>
      </c>
      <c r="T44" s="98">
        <f>分析係数表!F47</f>
        <v>0.58636886885395456</v>
      </c>
      <c r="U44" s="99">
        <f>SUM(U5:U43)</f>
        <v>58.482970226989821</v>
      </c>
      <c r="V44" s="100">
        <f>分析係数表!D47</f>
        <v>7.5124891062718996E-2</v>
      </c>
      <c r="W44" s="101">
        <f>SUM(W5:W43)</f>
        <v>13</v>
      </c>
      <c r="X44" s="92">
        <f>分析係数表!E47</f>
        <v>6.0854966829428862E-2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299</v>
      </c>
      <c r="S2" s="3" t="s">
        <v>153</v>
      </c>
      <c r="U2" s="64" t="s">
        <v>210</v>
      </c>
      <c r="W2" s="3" t="s">
        <v>130</v>
      </c>
      <c r="Y2" s="3" t="s">
        <v>154</v>
      </c>
    </row>
    <row r="3" spans="1:25" ht="44" x14ac:dyDescent="0.2">
      <c r="B3" s="65"/>
      <c r="C3" s="66" t="s">
        <v>228</v>
      </c>
      <c r="D3" s="66" t="s">
        <v>311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投入係数表!Q5</f>
        <v>0</v>
      </c>
      <c r="E5" s="77">
        <f t="shared" ref="E5:E38" si="0">$C$19*D5</f>
        <v>0</v>
      </c>
      <c r="F5" s="76">
        <f>分析係数表!C8</f>
        <v>4.9649173197653385E-3</v>
      </c>
      <c r="G5" s="77">
        <f t="shared" ref="G5:G38" si="1">E5*F5</f>
        <v>0</v>
      </c>
      <c r="H5" s="77">
        <f t="array" ref="H5:H43">MMULT(逆行列係数!C5:AO43,'15'!G5:G43)</f>
        <v>9.3648082379141203E-6</v>
      </c>
      <c r="I5" s="77">
        <f t="shared" ref="I5:I38" si="2">C5+H5</f>
        <v>9.3648082379141203E-6</v>
      </c>
      <c r="J5" s="76">
        <f>分析係数表!G8</f>
        <v>0.11989459815546773</v>
      </c>
      <c r="K5" s="78">
        <f t="shared" ref="K5:K38" si="3">I5*J5</f>
        <v>1.1227899204877272E-6</v>
      </c>
      <c r="L5" s="79" t="s">
        <v>184</v>
      </c>
      <c r="M5" s="80" t="s">
        <v>184</v>
      </c>
      <c r="N5" s="81">
        <f>分析係数表!H8</f>
        <v>9.9138626395589742E-3</v>
      </c>
      <c r="O5" s="82">
        <f t="shared" ref="O5:O43" si="4">$M$44*N5</f>
        <v>0.14093653145870702</v>
      </c>
      <c r="P5" s="76">
        <f>分析係数表!C8</f>
        <v>4.9649173197653385E-3</v>
      </c>
      <c r="Q5" s="82">
        <f t="shared" ref="Q5:Q38" si="5">O5*P5</f>
        <v>6.9973822602698694E-4</v>
      </c>
      <c r="R5" s="83">
        <f t="array" ref="R5:R43">MMULT(逆行列係数!C5:AO43,'15'!Q5:Q43)</f>
        <v>1.059441306710677E-3</v>
      </c>
      <c r="S5" s="84">
        <f t="shared" ref="S5:S38" si="6">I5+R5</f>
        <v>1.0688061149485911E-3</v>
      </c>
      <c r="T5" s="85">
        <f>分析係数表!F8</f>
        <v>0.45454545454545453</v>
      </c>
      <c r="U5" s="86">
        <f t="shared" ref="U5:U38" si="7">S5*T5</f>
        <v>4.8582096134026866E-4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投入係数表!Q6</f>
        <v>0</v>
      </c>
      <c r="E6" s="77">
        <f t="shared" si="0"/>
        <v>0</v>
      </c>
      <c r="F6" s="76">
        <f>分析係数表!C9</f>
        <v>0.15391380826737022</v>
      </c>
      <c r="G6" s="77">
        <f t="shared" si="1"/>
        <v>0</v>
      </c>
      <c r="H6" s="77">
        <v>2.4249645800308494E-5</v>
      </c>
      <c r="I6" s="77">
        <f t="shared" si="2"/>
        <v>2.4249645800308494E-5</v>
      </c>
      <c r="J6" s="76">
        <f>分析係数表!G9</f>
        <v>0.24468085106382978</v>
      </c>
      <c r="K6" s="78">
        <f t="shared" si="3"/>
        <v>5.9334239724159084E-6</v>
      </c>
      <c r="L6" s="79"/>
      <c r="M6" s="80"/>
      <c r="N6" s="81">
        <f>分析係数表!H9</f>
        <v>5.2529564767522905E-4</v>
      </c>
      <c r="O6" s="82">
        <f t="shared" si="4"/>
        <v>7.4676591017399079E-3</v>
      </c>
      <c r="P6" s="76">
        <f>分析係数表!C9</f>
        <v>0.15391380826737022</v>
      </c>
      <c r="Q6" s="82">
        <f t="shared" si="5"/>
        <v>1.1493758511912783E-3</v>
      </c>
      <c r="R6" s="83">
        <v>1.3326444593238858E-3</v>
      </c>
      <c r="S6" s="84">
        <f t="shared" si="6"/>
        <v>1.3568941051241943E-3</v>
      </c>
      <c r="T6" s="85">
        <f>分析係数表!F9</f>
        <v>0.66489361702127658</v>
      </c>
      <c r="U6" s="86">
        <f t="shared" si="7"/>
        <v>9.0219022947087381E-4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投入係数表!Q7</f>
        <v>0</v>
      </c>
      <c r="E7" s="77">
        <f t="shared" si="0"/>
        <v>0</v>
      </c>
      <c r="F7" s="76">
        <f>分析係数表!C10</f>
        <v>3.7301329873500322E-3</v>
      </c>
      <c r="G7" s="77">
        <f t="shared" si="1"/>
        <v>0</v>
      </c>
      <c r="H7" s="77">
        <v>4.267636766435807E-7</v>
      </c>
      <c r="I7" s="77">
        <f t="shared" si="2"/>
        <v>4.267636766435807E-7</v>
      </c>
      <c r="J7" s="76">
        <f>分析係数表!G10</f>
        <v>0.17857142857142858</v>
      </c>
      <c r="K7" s="78">
        <f t="shared" si="3"/>
        <v>7.6207799400639413E-8</v>
      </c>
      <c r="L7" s="79"/>
      <c r="M7" s="80"/>
      <c r="N7" s="81">
        <f>分析係数表!H10</f>
        <v>9.7827374022421611E-4</v>
      </c>
      <c r="O7" s="82">
        <f t="shared" si="4"/>
        <v>1.3907244106265999E-2</v>
      </c>
      <c r="P7" s="76">
        <f>分析係数表!C10</f>
        <v>3.7301329873500322E-3</v>
      </c>
      <c r="Q7" s="82">
        <f t="shared" si="5"/>
        <v>5.187587000391212E-5</v>
      </c>
      <c r="R7" s="83">
        <v>1.0202226270001058E-4</v>
      </c>
      <c r="S7" s="84">
        <f t="shared" si="6"/>
        <v>1.0244902637665416E-4</v>
      </c>
      <c r="T7" s="85">
        <f>分析係数表!F10</f>
        <v>0.5178571428571429</v>
      </c>
      <c r="U7" s="86">
        <f t="shared" si="7"/>
        <v>5.3053960087910197E-5</v>
      </c>
      <c r="V7" s="87">
        <f>分析係数表!D10</f>
        <v>0</v>
      </c>
      <c r="W7" s="167">
        <f t="shared" si="8"/>
        <v>0</v>
      </c>
      <c r="X7" s="76">
        <f>分析係数表!E10</f>
        <v>0</v>
      </c>
      <c r="Y7" s="166">
        <f t="shared" si="9"/>
        <v>0</v>
      </c>
    </row>
    <row r="8" spans="1:25" x14ac:dyDescent="0.2">
      <c r="A8" s="6" t="s">
        <v>222</v>
      </c>
      <c r="B8" s="5" t="s">
        <v>27</v>
      </c>
      <c r="C8" s="90"/>
      <c r="D8" s="76">
        <f>投入係数表!Q8</f>
        <v>1.2300123001230011E-4</v>
      </c>
      <c r="E8" s="77">
        <f t="shared" si="0"/>
        <v>1.230012300123001E-2</v>
      </c>
      <c r="F8" s="76">
        <f>分析係数表!C11</f>
        <v>0.13696369636963701</v>
      </c>
      <c r="G8" s="77">
        <f t="shared" si="1"/>
        <v>1.6846703120496555E-3</v>
      </c>
      <c r="H8" s="77">
        <v>3.191334696087899E-2</v>
      </c>
      <c r="I8" s="77">
        <f t="shared" si="2"/>
        <v>3.191334696087899E-2</v>
      </c>
      <c r="J8" s="76">
        <f>分析係数表!G11</f>
        <v>0.3392857142857143</v>
      </c>
      <c r="K8" s="78">
        <f t="shared" si="3"/>
        <v>1.0827742718869658E-2</v>
      </c>
      <c r="L8" s="79"/>
      <c r="M8" s="80"/>
      <c r="N8" s="81">
        <f>分析係数表!H11</f>
        <v>-1.9072761791536302E-5</v>
      </c>
      <c r="O8" s="82">
        <f t="shared" si="4"/>
        <v>-2.711404212432039E-4</v>
      </c>
      <c r="P8" s="76">
        <f>分析係数表!C11</f>
        <v>0.13696369636963701</v>
      </c>
      <c r="Q8" s="82">
        <f t="shared" si="5"/>
        <v>-3.7136394328689654E-5</v>
      </c>
      <c r="R8" s="83">
        <v>6.8338248060269204E-4</v>
      </c>
      <c r="S8" s="84">
        <f t="shared" si="6"/>
        <v>3.2596729441481682E-2</v>
      </c>
      <c r="T8" s="85">
        <f>分析係数表!F11</f>
        <v>0.56043956043956045</v>
      </c>
      <c r="U8" s="86">
        <f t="shared" si="7"/>
        <v>1.8268496719951274E-2</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投入係数表!Q9</f>
        <v>0</v>
      </c>
      <c r="E9" s="77">
        <f t="shared" si="0"/>
        <v>0</v>
      </c>
      <c r="F9" s="76">
        <f>分析係数表!C12</f>
        <v>0.20704451619317732</v>
      </c>
      <c r="G9" s="77">
        <f t="shared" si="1"/>
        <v>0</v>
      </c>
      <c r="H9" s="77">
        <v>5.8863538447656647E-4</v>
      </c>
      <c r="I9" s="77">
        <f t="shared" si="2"/>
        <v>5.8863538447656647E-4</v>
      </c>
      <c r="J9" s="76">
        <f>分析係数表!G12</f>
        <v>0.14105339609201503</v>
      </c>
      <c r="K9" s="78">
        <f t="shared" si="3"/>
        <v>8.3029020040348688E-5</v>
      </c>
      <c r="L9" s="79"/>
      <c r="M9" s="80"/>
      <c r="N9" s="81">
        <f>分析係数表!H12</f>
        <v>8.4721207878004259E-2</v>
      </c>
      <c r="O9" s="82">
        <f t="shared" si="4"/>
        <v>1.2044057511623119</v>
      </c>
      <c r="P9" s="76">
        <f>分析係数表!C12</f>
        <v>0.20704451619317732</v>
      </c>
      <c r="Q9" s="82">
        <f t="shared" si="5"/>
        <v>0.24936560604968117</v>
      </c>
      <c r="R9" s="83">
        <v>0.28445676877872261</v>
      </c>
      <c r="S9" s="84">
        <f t="shared" si="6"/>
        <v>0.28504540416319918</v>
      </c>
      <c r="T9" s="85">
        <f>分析係数表!F12</f>
        <v>0.31004441526879617</v>
      </c>
      <c r="U9" s="86">
        <f t="shared" si="7"/>
        <v>8.8376735658836761E-2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投入係数表!Q10</f>
        <v>1.1070110701107011E-3</v>
      </c>
      <c r="E10" s="77">
        <f t="shared" si="0"/>
        <v>0.11070110701107011</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0.1934473930394742</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投入係数表!Q11</f>
        <v>1.7220172201722018E-3</v>
      </c>
      <c r="E11" s="77">
        <f t="shared" si="0"/>
        <v>0.17220172201722017</v>
      </c>
      <c r="F11" s="76">
        <f>分析係数表!C14</f>
        <v>3.4828780992665287E-2</v>
      </c>
      <c r="G11" s="77">
        <f t="shared" si="1"/>
        <v>5.9975760626975894E-3</v>
      </c>
      <c r="H11" s="77">
        <v>8.9314850199448074E-3</v>
      </c>
      <c r="I11" s="77">
        <f t="shared" si="2"/>
        <v>8.9314850199448074E-3</v>
      </c>
      <c r="J11" s="76">
        <f>分析係数表!G14</f>
        <v>0.17656215254614188</v>
      </c>
      <c r="K11" s="78">
        <f t="shared" si="3"/>
        <v>1.5769622205550761E-3</v>
      </c>
      <c r="L11" s="79"/>
      <c r="M11" s="80"/>
      <c r="N11" s="81">
        <f>分析係数表!H14</f>
        <v>1.0569488826143035E-3</v>
      </c>
      <c r="O11" s="82">
        <f t="shared" si="4"/>
        <v>1.5025698343894217E-2</v>
      </c>
      <c r="P11" s="76">
        <f>分析係数表!C14</f>
        <v>3.4828780992665287E-2</v>
      </c>
      <c r="Q11" s="82">
        <f t="shared" si="5"/>
        <v>5.2332675688134521E-4</v>
      </c>
      <c r="R11" s="83">
        <v>2.2071754546353034E-3</v>
      </c>
      <c r="S11" s="84">
        <f t="shared" si="6"/>
        <v>1.1138660474580111E-2</v>
      </c>
      <c r="T11" s="85">
        <f>分析係数表!F14</f>
        <v>0.31487658438959304</v>
      </c>
      <c r="U11" s="86">
        <f t="shared" si="7"/>
        <v>3.5073033649111489E-3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投入係数表!Q12</f>
        <v>4.5510455104551045E-3</v>
      </c>
      <c r="E12" s="77">
        <f t="shared" si="0"/>
        <v>0.45510455104551045</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0.11006041598963719</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投入係数表!Q13</f>
        <v>1.2300123001230013E-3</v>
      </c>
      <c r="E13" s="77">
        <f t="shared" si="0"/>
        <v>0.12300123001230012</v>
      </c>
      <c r="F13" s="76">
        <f>分析係数表!C16</f>
        <v>1.5929944110702698E-2</v>
      </c>
      <c r="G13" s="77">
        <f t="shared" si="1"/>
        <v>1.9594027196436284E-3</v>
      </c>
      <c r="H13" s="77">
        <v>4.2511499958041224E-3</v>
      </c>
      <c r="I13" s="77">
        <f t="shared" si="2"/>
        <v>4.2511499958041224E-3</v>
      </c>
      <c r="J13" s="76">
        <f>分析係数表!G16</f>
        <v>3.3304867634500426E-2</v>
      </c>
      <c r="K13" s="78">
        <f t="shared" si="3"/>
        <v>1.4158398790466335E-4</v>
      </c>
      <c r="L13" s="79"/>
      <c r="M13" s="80"/>
      <c r="N13" s="81">
        <f>分析係数表!H16</f>
        <v>1.5715955716225912E-2</v>
      </c>
      <c r="O13" s="82">
        <f t="shared" si="4"/>
        <v>0.22341970710439998</v>
      </c>
      <c r="P13" s="76">
        <f>分析係数表!C16</f>
        <v>1.5929944110702698E-2</v>
      </c>
      <c r="Q13" s="82">
        <f t="shared" si="5"/>
        <v>3.5590634474026582E-3</v>
      </c>
      <c r="R13" s="83">
        <v>4.12849213077667E-3</v>
      </c>
      <c r="S13" s="84">
        <f t="shared" si="6"/>
        <v>8.3796421265807924E-3</v>
      </c>
      <c r="T13" s="85">
        <f>分析係数表!F16</f>
        <v>0.28693424423569597</v>
      </c>
      <c r="U13" s="86">
        <f t="shared" si="7"/>
        <v>2.4044062805560597E-3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投入係数表!Q14</f>
        <v>1.3653136531365314E-2</v>
      </c>
      <c r="E14" s="77">
        <f t="shared" si="0"/>
        <v>1.3653136531365315</v>
      </c>
      <c r="F14" s="76">
        <f>分析係数表!C17</f>
        <v>3.0755163958272713E-2</v>
      </c>
      <c r="G14" s="77">
        <f t="shared" si="1"/>
        <v>4.1990445256682309E-2</v>
      </c>
      <c r="H14" s="77">
        <v>4.5546169751485989E-2</v>
      </c>
      <c r="I14" s="77">
        <f t="shared" si="2"/>
        <v>4.5546169751485989E-2</v>
      </c>
      <c r="J14" s="76">
        <f>分析係数表!G17</f>
        <v>0.21735668789808918</v>
      </c>
      <c r="K14" s="78">
        <f t="shared" si="3"/>
        <v>9.8997646036271293E-3</v>
      </c>
      <c r="L14" s="79"/>
      <c r="M14" s="80"/>
      <c r="N14" s="81">
        <f>分析係数表!H17</f>
        <v>2.8450203005708319E-3</v>
      </c>
      <c r="O14" s="82">
        <f t="shared" si="4"/>
        <v>4.044511283544458E-2</v>
      </c>
      <c r="P14" s="76">
        <f>分析係数表!C17</f>
        <v>3.0755163958272713E-2</v>
      </c>
      <c r="Q14" s="82">
        <f t="shared" si="5"/>
        <v>1.2438960765649382E-3</v>
      </c>
      <c r="R14" s="83">
        <v>2.6564195467137165E-3</v>
      </c>
      <c r="S14" s="84">
        <f t="shared" si="6"/>
        <v>4.8202589298199705E-2</v>
      </c>
      <c r="T14" s="85">
        <f>分析係数表!F17</f>
        <v>0.33877388535031849</v>
      </c>
      <c r="U14" s="86">
        <f t="shared" si="7"/>
        <v>1.6329778460496797E-2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投入係数表!Q15</f>
        <v>6.6420664206642069E-3</v>
      </c>
      <c r="E15" s="77">
        <f t="shared" si="0"/>
        <v>0.66420664206642066</v>
      </c>
      <c r="F15" s="76">
        <f>分析係数表!C18</f>
        <v>0.10308017346825304</v>
      </c>
      <c r="G15" s="77">
        <f t="shared" si="1"/>
        <v>6.8466535882972496E-2</v>
      </c>
      <c r="H15" s="77">
        <v>7.4033911446670722E-2</v>
      </c>
      <c r="I15" s="77">
        <f t="shared" si="2"/>
        <v>7.4033911446670722E-2</v>
      </c>
      <c r="J15" s="76">
        <f>分析係数表!G18</f>
        <v>0.21565836298932384</v>
      </c>
      <c r="K15" s="78">
        <f t="shared" si="3"/>
        <v>1.5966032148285573E-2</v>
      </c>
      <c r="L15" s="79"/>
      <c r="M15" s="80"/>
      <c r="N15" s="81">
        <f>分析係数表!H18</f>
        <v>4.148325689659146E-4</v>
      </c>
      <c r="O15" s="82">
        <f t="shared" si="4"/>
        <v>5.8973041620396854E-3</v>
      </c>
      <c r="P15" s="76">
        <f>分析係数表!C18</f>
        <v>0.10308017346825304</v>
      </c>
      <c r="Q15" s="82">
        <f t="shared" si="5"/>
        <v>6.0789513601810141E-4</v>
      </c>
      <c r="R15" s="83">
        <v>1.5182877402891096E-3</v>
      </c>
      <c r="S15" s="84">
        <f t="shared" si="6"/>
        <v>7.5552199186959837E-2</v>
      </c>
      <c r="T15" s="85">
        <f>分析係数表!F18</f>
        <v>0.45978647686832741</v>
      </c>
      <c r="U15" s="86">
        <f t="shared" si="7"/>
        <v>3.4737879483826374E-2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投入係数表!Q16</f>
        <v>0.11931119311193111</v>
      </c>
      <c r="E16" s="77">
        <f t="shared" si="0"/>
        <v>11.931119311193111</v>
      </c>
      <c r="F16" s="76">
        <f>分析係数表!C19</f>
        <v>0.24776062511911567</v>
      </c>
      <c r="G16" s="77">
        <f t="shared" si="1"/>
        <v>2.956061578911958</v>
      </c>
      <c r="H16" s="77">
        <v>3.4458340677000598</v>
      </c>
      <c r="I16" s="77">
        <f t="shared" si="2"/>
        <v>3.4458340677000598</v>
      </c>
      <c r="J16" s="76">
        <f>分析係数表!G19</f>
        <v>5.7676438653637349E-2</v>
      </c>
      <c r="K16" s="78">
        <f t="shared" si="3"/>
        <v>0.19874343721631615</v>
      </c>
      <c r="L16" s="79"/>
      <c r="M16" s="80"/>
      <c r="N16" s="81">
        <f>分析係数表!H19</f>
        <v>-1.0648958666941103E-4</v>
      </c>
      <c r="O16" s="82">
        <f t="shared" si="4"/>
        <v>-1.5138673519412217E-3</v>
      </c>
      <c r="P16" s="76">
        <f>分析係数表!C19</f>
        <v>0.24776062511911567</v>
      </c>
      <c r="Q16" s="82">
        <f t="shared" si="5"/>
        <v>-3.750767214643774E-4</v>
      </c>
      <c r="R16" s="83">
        <v>1.2838094079637961E-3</v>
      </c>
      <c r="S16" s="84">
        <f t="shared" si="6"/>
        <v>3.4471178771080235</v>
      </c>
      <c r="T16" s="85">
        <f>分析係数表!F19</f>
        <v>0.24017372421281216</v>
      </c>
      <c r="U16" s="86">
        <f t="shared" si="7"/>
        <v>0.82790713834559693</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投入係数表!Q17</f>
        <v>3.9114391143911437E-2</v>
      </c>
      <c r="E17" s="77">
        <f t="shared" si="0"/>
        <v>3.9114391143911438</v>
      </c>
      <c r="F17" s="76">
        <f>分析係数表!C20</f>
        <v>4.2097488921713389E-2</v>
      </c>
      <c r="G17" s="77">
        <f t="shared" si="1"/>
        <v>0.16466176478603761</v>
      </c>
      <c r="H17" s="77">
        <v>0.1721604491771761</v>
      </c>
      <c r="I17" s="77">
        <f t="shared" si="2"/>
        <v>0.1721604491771761</v>
      </c>
      <c r="J17" s="76">
        <f>分析係数表!G20</f>
        <v>0.10005104645227157</v>
      </c>
      <c r="K17" s="78">
        <f t="shared" si="3"/>
        <v>1.7224833097869586E-2</v>
      </c>
      <c r="L17" s="79"/>
      <c r="M17" s="80"/>
      <c r="N17" s="81">
        <f>分析係数表!H20</f>
        <v>5.1814336200340294E-4</v>
      </c>
      <c r="O17" s="82">
        <f t="shared" si="4"/>
        <v>7.3659814437737068E-3</v>
      </c>
      <c r="P17" s="76">
        <f>分析係数表!C20</f>
        <v>4.2097488921713389E-2</v>
      </c>
      <c r="Q17" s="82">
        <f t="shared" si="5"/>
        <v>3.1008932222681E-4</v>
      </c>
      <c r="R17" s="83">
        <v>7.2293526005833388E-4</v>
      </c>
      <c r="S17" s="84">
        <f t="shared" si="6"/>
        <v>0.17288338443723444</v>
      </c>
      <c r="T17" s="85">
        <f>分析係数表!F20</f>
        <v>0.22307299642674835</v>
      </c>
      <c r="U17" s="86">
        <f t="shared" si="7"/>
        <v>3.856561459881136E-2</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投入係数表!Q18</f>
        <v>3.7269372693726939E-2</v>
      </c>
      <c r="E18" s="77">
        <f t="shared" si="0"/>
        <v>3.7269372693726939</v>
      </c>
      <c r="F18" s="76">
        <f>分析係数表!C21</f>
        <v>2.2200270354580387E-2</v>
      </c>
      <c r="G18" s="77">
        <f t="shared" si="1"/>
        <v>8.27390149746354E-2</v>
      </c>
      <c r="H18" s="77">
        <v>8.4791977657105028E-2</v>
      </c>
      <c r="I18" s="77">
        <f t="shared" si="2"/>
        <v>8.4791977657105028E-2</v>
      </c>
      <c r="J18" s="76">
        <f>分析係数表!G21</f>
        <v>0.28466453674121406</v>
      </c>
      <c r="K18" s="78">
        <f t="shared" si="3"/>
        <v>2.4137269039131177E-2</v>
      </c>
      <c r="L18" s="79"/>
      <c r="M18" s="80"/>
      <c r="N18" s="81">
        <f>分析係数表!H21</f>
        <v>8.5827428061913363E-4</v>
      </c>
      <c r="O18" s="82">
        <f t="shared" si="4"/>
        <v>1.2201318955944175E-2</v>
      </c>
      <c r="P18" s="76">
        <f>分析係数表!C21</f>
        <v>2.2200270354580387E-2</v>
      </c>
      <c r="Q18" s="82">
        <f t="shared" si="5"/>
        <v>2.7087257950442721E-4</v>
      </c>
      <c r="R18" s="83">
        <v>7.5460733631224814E-4</v>
      </c>
      <c r="S18" s="84">
        <f t="shared" si="6"/>
        <v>8.5546584993417274E-2</v>
      </c>
      <c r="T18" s="85">
        <f>分析係数表!F21</f>
        <v>0.42523961661341853</v>
      </c>
      <c r="U18" s="86">
        <f t="shared" si="7"/>
        <v>3.6377797005187985E-2</v>
      </c>
      <c r="V18" s="87">
        <f>分析係数表!D21</f>
        <v>0.11693290734824281</v>
      </c>
      <c r="W18" s="167">
        <f t="shared" si="8"/>
        <v>0</v>
      </c>
      <c r="X18" s="76">
        <f>分析係数表!E21</f>
        <v>9.0095846645367406E-2</v>
      </c>
      <c r="Y18" s="166">
        <f t="shared" si="9"/>
        <v>0</v>
      </c>
    </row>
    <row r="19" spans="1:25" x14ac:dyDescent="0.2">
      <c r="A19" s="6" t="s">
        <v>7</v>
      </c>
      <c r="B19" s="5" t="s">
        <v>269</v>
      </c>
      <c r="C19" s="75">
        <f>最終需要_まとめ!C20</f>
        <v>100</v>
      </c>
      <c r="D19" s="76">
        <f>投入係数表!Q19</f>
        <v>0.16371463714637147</v>
      </c>
      <c r="E19" s="77">
        <f t="shared" si="0"/>
        <v>16.371463714637148</v>
      </c>
      <c r="F19" s="76">
        <f>分析係数表!C22</f>
        <v>3.5555555555555562E-2</v>
      </c>
      <c r="G19" s="77">
        <f t="shared" si="1"/>
        <v>0.5820964876315432</v>
      </c>
      <c r="H19" s="77">
        <v>0.58690977749899031</v>
      </c>
      <c r="I19" s="77">
        <f t="shared" si="2"/>
        <v>100.58690977749899</v>
      </c>
      <c r="J19" s="76">
        <f>分析係数表!G22</f>
        <v>0.1945879458794588</v>
      </c>
      <c r="K19" s="78">
        <f t="shared" si="3"/>
        <v>19.573000155965978</v>
      </c>
      <c r="L19" s="79"/>
      <c r="M19" s="80"/>
      <c r="N19" s="81">
        <f>分析係数表!H22</f>
        <v>4.0529618807014647E-5</v>
      </c>
      <c r="O19" s="82">
        <f t="shared" si="4"/>
        <v>5.761733951418083E-4</v>
      </c>
      <c r="P19" s="76">
        <f>分析係数表!C22</f>
        <v>3.5555555555555562E-2</v>
      </c>
      <c r="Q19" s="82">
        <f t="shared" si="5"/>
        <v>2.0486165160597631E-5</v>
      </c>
      <c r="R19" s="83">
        <v>3.3385467307386039E-4</v>
      </c>
      <c r="S19" s="84">
        <f t="shared" si="6"/>
        <v>100.58724363217206</v>
      </c>
      <c r="T19" s="85">
        <f>分析係数表!F22</f>
        <v>0.41303813038130383</v>
      </c>
      <c r="U19" s="86">
        <f t="shared" si="7"/>
        <v>41.546367050041056</v>
      </c>
      <c r="V19" s="87">
        <f>分析係数表!D22</f>
        <v>2.3370233702337023E-2</v>
      </c>
      <c r="W19" s="167">
        <f t="shared" si="8"/>
        <v>2</v>
      </c>
      <c r="X19" s="76">
        <f>分析係数表!E22</f>
        <v>2.1033210332103321E-2</v>
      </c>
      <c r="Y19" s="166">
        <f t="shared" si="9"/>
        <v>2</v>
      </c>
    </row>
    <row r="20" spans="1:25" x14ac:dyDescent="0.2">
      <c r="A20" s="6" t="s">
        <v>8</v>
      </c>
      <c r="B20" s="5" t="s">
        <v>270</v>
      </c>
      <c r="C20" s="90"/>
      <c r="D20" s="76">
        <f>投入係数表!Q20</f>
        <v>5.0430504305043053E-3</v>
      </c>
      <c r="E20" s="77">
        <f t="shared" si="0"/>
        <v>0.50430504305043056</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3.3892552655400489E-4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投入係数表!Q21</f>
        <v>2.8290282902829027E-3</v>
      </c>
      <c r="E21" s="77">
        <f t="shared" si="0"/>
        <v>0.28290282902829028</v>
      </c>
      <c r="F21" s="76">
        <f>分析係数表!C24</f>
        <v>0.31901223099551013</v>
      </c>
      <c r="G21" s="77">
        <f t="shared" si="1"/>
        <v>9.0249462643256242E-2</v>
      </c>
      <c r="H21" s="77">
        <v>9.9628107313989842E-2</v>
      </c>
      <c r="I21" s="77">
        <f t="shared" si="2"/>
        <v>9.9628107313989842E-2</v>
      </c>
      <c r="J21" s="76">
        <f>分析係数表!G24</f>
        <v>0.20822960902035437</v>
      </c>
      <c r="K21" s="78">
        <f t="shared" si="3"/>
        <v>2.0745521833430012E-2</v>
      </c>
      <c r="L21" s="79"/>
      <c r="M21" s="80"/>
      <c r="N21" s="81">
        <f>分析係数表!H24</f>
        <v>2.9960129980871608E-4</v>
      </c>
      <c r="O21" s="82">
        <f t="shared" si="4"/>
        <v>4.2591641170286612E-3</v>
      </c>
      <c r="P21" s="76">
        <f>分析係数表!C24</f>
        <v>0.31901223099551013</v>
      </c>
      <c r="Q21" s="82">
        <f t="shared" si="5"/>
        <v>1.3587254471493352E-3</v>
      </c>
      <c r="R21" s="83">
        <v>5.7669702380772781E-3</v>
      </c>
      <c r="S21" s="84">
        <f t="shared" si="6"/>
        <v>0.10539507755206712</v>
      </c>
      <c r="T21" s="85">
        <f>分析係数表!F24</f>
        <v>0.39288329184360815</v>
      </c>
      <c r="U21" s="86">
        <f t="shared" si="7"/>
        <v>4.14079650127685E-2</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投入係数表!Q22</f>
        <v>7.8720787207872071E-3</v>
      </c>
      <c r="E22" s="77">
        <f t="shared" si="0"/>
        <v>0.78720787207872067</v>
      </c>
      <c r="F22" s="76">
        <f>分析係数表!C25</f>
        <v>9.6759875721260657E-3</v>
      </c>
      <c r="G22" s="77">
        <f t="shared" si="1"/>
        <v>7.6170135869135071E-3</v>
      </c>
      <c r="H22" s="77">
        <v>9.1439338069657823E-3</v>
      </c>
      <c r="I22" s="77">
        <f t="shared" si="2"/>
        <v>9.1439338069657823E-3</v>
      </c>
      <c r="J22" s="76">
        <f>分析係数表!G25</f>
        <v>0.19730305180979418</v>
      </c>
      <c r="K22" s="78">
        <f t="shared" si="3"/>
        <v>1.8041260456610982E-3</v>
      </c>
      <c r="L22" s="79"/>
      <c r="M22" s="80"/>
      <c r="N22" s="81">
        <f>分析係数表!H25</f>
        <v>4.8079253682831098E-4</v>
      </c>
      <c r="O22" s="82">
        <f t="shared" si="4"/>
        <v>6.8349981188390984E-3</v>
      </c>
      <c r="P22" s="76">
        <f>分析係数表!C25</f>
        <v>9.6759875721260657E-3</v>
      </c>
      <c r="Q22" s="82">
        <f t="shared" si="5"/>
        <v>6.6135356853392149E-5</v>
      </c>
      <c r="R22" s="83">
        <v>4.8740548718764282E-4</v>
      </c>
      <c r="S22" s="84">
        <f t="shared" si="6"/>
        <v>9.6313392941534248E-3</v>
      </c>
      <c r="T22" s="85">
        <f>分析係数表!F25</f>
        <v>0.35095812633073104</v>
      </c>
      <c r="U22" s="86">
        <f t="shared" si="7"/>
        <v>3.3801967927316314E-3</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投入係数表!Q23</f>
        <v>2.4477244772447726E-2</v>
      </c>
      <c r="E23" s="77">
        <f t="shared" si="0"/>
        <v>2.4477244772447726</v>
      </c>
      <c r="F23" s="76">
        <f>分析係数表!C26</f>
        <v>0.20974434975917011</v>
      </c>
      <c r="G23" s="77">
        <f t="shared" si="1"/>
        <v>0.51339637886930944</v>
      </c>
      <c r="H23" s="77">
        <v>0.53590216947658531</v>
      </c>
      <c r="I23" s="77">
        <f t="shared" si="2"/>
        <v>0.53590216947658531</v>
      </c>
      <c r="J23" s="76">
        <f>分析係数表!G26</f>
        <v>0.19643642762868455</v>
      </c>
      <c r="K23" s="78">
        <f t="shared" si="3"/>
        <v>0.1052707077304423</v>
      </c>
      <c r="L23" s="79"/>
      <c r="M23" s="80"/>
      <c r="N23" s="81">
        <f>分析係数表!H26</f>
        <v>9.4871095944733495E-3</v>
      </c>
      <c r="O23" s="82">
        <f t="shared" si="4"/>
        <v>0.13486976453339033</v>
      </c>
      <c r="P23" s="76">
        <f>分析係数表!C26</f>
        <v>0.20974434975917011</v>
      </c>
      <c r="Q23" s="82">
        <f t="shared" si="5"/>
        <v>2.8288171064228339E-2</v>
      </c>
      <c r="R23" s="83">
        <v>3.0995180533191748E-2</v>
      </c>
      <c r="S23" s="84">
        <f t="shared" si="6"/>
        <v>0.56689735000977703</v>
      </c>
      <c r="T23" s="85">
        <f>分析係数表!F26</f>
        <v>0.33536547042926279</v>
      </c>
      <c r="U23" s="86">
        <f t="shared" si="7"/>
        <v>0.19011779647113131</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投入係数表!Q24</f>
        <v>7.3800738007380072E-4</v>
      </c>
      <c r="E24" s="77">
        <f t="shared" si="0"/>
        <v>7.3800738007380073E-2</v>
      </c>
      <c r="F24" s="76">
        <f>分析係数表!C27</f>
        <v>0.55184986183604545</v>
      </c>
      <c r="G24" s="77">
        <f t="shared" si="1"/>
        <v>4.0726927072770883E-2</v>
      </c>
      <c r="H24" s="77">
        <v>4.4013396669126868E-2</v>
      </c>
      <c r="I24" s="77">
        <f t="shared" si="2"/>
        <v>4.4013396669126868E-2</v>
      </c>
      <c r="J24" s="76">
        <f>分析係数表!G27</f>
        <v>0.17101045662340392</v>
      </c>
      <c r="K24" s="78">
        <f t="shared" si="3"/>
        <v>7.5267510619343907E-3</v>
      </c>
      <c r="L24" s="79"/>
      <c r="M24" s="80"/>
      <c r="N24" s="81">
        <f>分析係数表!H27</f>
        <v>1.0662468539876775E-2</v>
      </c>
      <c r="O24" s="82">
        <f t="shared" si="4"/>
        <v>0.15157879299250279</v>
      </c>
      <c r="P24" s="76">
        <f>分析係数表!C27</f>
        <v>0.55184986183604545</v>
      </c>
      <c r="Q24" s="82">
        <f t="shared" si="5"/>
        <v>8.3648735970187196E-2</v>
      </c>
      <c r="R24" s="83">
        <v>8.5981501727590573E-2</v>
      </c>
      <c r="S24" s="84">
        <f t="shared" si="6"/>
        <v>0.12999489839671743</v>
      </c>
      <c r="T24" s="85">
        <f>分析係数表!F27</f>
        <v>0.32260522305711731</v>
      </c>
      <c r="U24" s="86">
        <f t="shared" si="7"/>
        <v>4.1937033193560326E-2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投入係数表!Q25</f>
        <v>0</v>
      </c>
      <c r="E25" s="77">
        <f t="shared" si="0"/>
        <v>0</v>
      </c>
      <c r="F25" s="76">
        <f>分析係数表!C28</f>
        <v>0.10247957574888922</v>
      </c>
      <c r="G25" s="77">
        <f t="shared" si="1"/>
        <v>0</v>
      </c>
      <c r="H25" s="77">
        <v>1.2396200281717472E-2</v>
      </c>
      <c r="I25" s="77">
        <f t="shared" si="2"/>
        <v>1.2396200281717472E-2</v>
      </c>
      <c r="J25" s="76">
        <f>分析係数表!G28</f>
        <v>0.12481362671124566</v>
      </c>
      <c r="K25" s="78">
        <f t="shared" si="3"/>
        <v>1.5472147146001229E-3</v>
      </c>
      <c r="L25" s="79"/>
      <c r="M25" s="80"/>
      <c r="N25" s="81">
        <f>分析係数表!H28</f>
        <v>1.8186673066637845E-2</v>
      </c>
      <c r="O25" s="82">
        <f t="shared" si="4"/>
        <v>0.25854368917294673</v>
      </c>
      <c r="P25" s="76">
        <f>分析係数表!C28</f>
        <v>0.10247957574888922</v>
      </c>
      <c r="Q25" s="82">
        <f t="shared" si="5"/>
        <v>2.6495447578996262E-2</v>
      </c>
      <c r="R25" s="83">
        <v>3.0938698063893526E-2</v>
      </c>
      <c r="S25" s="84">
        <f t="shared" si="6"/>
        <v>4.3334898345610995E-2</v>
      </c>
      <c r="T25" s="85">
        <f>分析係数表!F28</f>
        <v>0.21379840057832197</v>
      </c>
      <c r="U25" s="86">
        <f t="shared" si="7"/>
        <v>9.2649319555158025E-3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投入係数表!Q26</f>
        <v>1.3530135301353015E-3</v>
      </c>
      <c r="E26" s="77">
        <f t="shared" si="0"/>
        <v>0.13530135301353013</v>
      </c>
      <c r="F26" s="76">
        <f>分析係数表!C29</f>
        <v>7.3115977067071958E-2</v>
      </c>
      <c r="G26" s="77">
        <f t="shared" si="1"/>
        <v>9.8926906240810759E-3</v>
      </c>
      <c r="H26" s="77">
        <v>1.7080023071872702E-2</v>
      </c>
      <c r="I26" s="77">
        <f t="shared" si="2"/>
        <v>1.7080023071872702E-2</v>
      </c>
      <c r="J26" s="76">
        <f>分析係数表!G29</f>
        <v>0.26098100897122217</v>
      </c>
      <c r="K26" s="78">
        <f t="shared" si="3"/>
        <v>4.4575616545490917E-3</v>
      </c>
      <c r="L26" s="79"/>
      <c r="M26" s="80"/>
      <c r="N26" s="81">
        <f>分析係数表!H29</f>
        <v>9.6190295301981418E-3</v>
      </c>
      <c r="O26" s="82">
        <f t="shared" si="4"/>
        <v>0.13674515244698918</v>
      </c>
      <c r="P26" s="76">
        <f>分析係数表!C29</f>
        <v>7.3115977067071958E-2</v>
      </c>
      <c r="Q26" s="82">
        <f t="shared" si="5"/>
        <v>9.9982554303473196E-3</v>
      </c>
      <c r="R26" s="83">
        <v>1.3899101688076209E-2</v>
      </c>
      <c r="S26" s="84">
        <f t="shared" si="6"/>
        <v>3.0979124759948913E-2</v>
      </c>
      <c r="T26" s="85">
        <f>分析係数表!F29</f>
        <v>0.46988232552720494</v>
      </c>
      <c r="U26" s="86">
        <f t="shared" si="7"/>
        <v>1.455654318500221E-2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投入係数表!Q27</f>
        <v>1.7220172201722018E-3</v>
      </c>
      <c r="E27" s="77">
        <f t="shared" si="0"/>
        <v>0.17220172201722017</v>
      </c>
      <c r="F27" s="76">
        <f>分析係数表!C30</f>
        <v>1</v>
      </c>
      <c r="G27" s="77">
        <f t="shared" si="1"/>
        <v>0.17220172201722017</v>
      </c>
      <c r="H27" s="77">
        <v>0.21892230463166218</v>
      </c>
      <c r="I27" s="77">
        <f t="shared" si="2"/>
        <v>0.21892230463166218</v>
      </c>
      <c r="J27" s="76">
        <f>分析係数表!G30</f>
        <v>0.34448146018035225</v>
      </c>
      <c r="K27" s="78">
        <f t="shared" si="3"/>
        <v>7.5414675165562883E-2</v>
      </c>
      <c r="L27" s="79"/>
      <c r="M27" s="80"/>
      <c r="N27" s="81">
        <f>分析係数表!H30</f>
        <v>0</v>
      </c>
      <c r="O27" s="82">
        <f t="shared" si="4"/>
        <v>0</v>
      </c>
      <c r="P27" s="76">
        <f>分析係数表!C30</f>
        <v>1</v>
      </c>
      <c r="Q27" s="82">
        <f t="shared" si="5"/>
        <v>0</v>
      </c>
      <c r="R27" s="83">
        <v>5.2787806807907213E-2</v>
      </c>
      <c r="S27" s="84">
        <f t="shared" si="6"/>
        <v>0.27171011143956941</v>
      </c>
      <c r="T27" s="85">
        <f>分析係数表!F30</f>
        <v>0.44085379748895859</v>
      </c>
      <c r="U27" s="86">
        <f t="shared" si="7"/>
        <v>0.1197844344442823</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投入係数表!Q28</f>
        <v>1.4022140221402213E-2</v>
      </c>
      <c r="E28" s="77">
        <f t="shared" si="0"/>
        <v>1.4022140221402213</v>
      </c>
      <c r="F28" s="76">
        <f>分析係数表!C31</f>
        <v>1.6119481544838443E-2</v>
      </c>
      <c r="G28" s="77">
        <f t="shared" si="1"/>
        <v>2.2602963051802982E-2</v>
      </c>
      <c r="H28" s="77">
        <v>2.7590609209617624E-2</v>
      </c>
      <c r="I28" s="77">
        <f t="shared" si="2"/>
        <v>2.7590609209617624E-2</v>
      </c>
      <c r="J28" s="76">
        <f>分析係数表!G31</f>
        <v>7.1065989847715741E-2</v>
      </c>
      <c r="K28" s="78">
        <f t="shared" si="3"/>
        <v>1.9607539539829785E-3</v>
      </c>
      <c r="L28" s="79"/>
      <c r="M28" s="80"/>
      <c r="N28" s="81">
        <f>分析係数表!H31</f>
        <v>2.0936329558250998E-2</v>
      </c>
      <c r="O28" s="82">
        <f t="shared" si="4"/>
        <v>0.29763309990217529</v>
      </c>
      <c r="P28" s="76">
        <f>分析係数表!C31</f>
        <v>1.6119481544838443E-2</v>
      </c>
      <c r="Q28" s="82">
        <f t="shared" si="5"/>
        <v>4.7976912610061713E-3</v>
      </c>
      <c r="R28" s="83">
        <v>6.8170573977565192E-3</v>
      </c>
      <c r="S28" s="84">
        <f t="shared" si="6"/>
        <v>3.4407666607374141E-2</v>
      </c>
      <c r="T28" s="85">
        <f>分析係数表!F31</f>
        <v>0.34619289340101522</v>
      </c>
      <c r="U28" s="86">
        <f t="shared" si="7"/>
        <v>1.1911689657984347E-2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投入係数表!Q29</f>
        <v>6.1500615006150063E-4</v>
      </c>
      <c r="E29" s="77">
        <f t="shared" si="0"/>
        <v>6.1500615006150061E-2</v>
      </c>
      <c r="F29" s="76">
        <f>分析係数表!C32</f>
        <v>1</v>
      </c>
      <c r="G29" s="77">
        <f t="shared" si="1"/>
        <v>6.1500615006150061E-2</v>
      </c>
      <c r="H29" s="77">
        <v>9.0096424228236827E-2</v>
      </c>
      <c r="I29" s="77">
        <f t="shared" si="2"/>
        <v>9.0096424228236827E-2</v>
      </c>
      <c r="J29" s="76">
        <f>分析係数表!G32</f>
        <v>0.14031413612565444</v>
      </c>
      <c r="K29" s="78">
        <f t="shared" si="3"/>
        <v>1.2641801933595532E-2</v>
      </c>
      <c r="L29" s="79"/>
      <c r="M29" s="80"/>
      <c r="N29" s="81">
        <f>分析係数表!H32</f>
        <v>7.8667195406007442E-3</v>
      </c>
      <c r="O29" s="82">
        <f t="shared" si="4"/>
        <v>0.11183412624526981</v>
      </c>
      <c r="P29" s="76">
        <f>分析係数表!C32</f>
        <v>1</v>
      </c>
      <c r="Q29" s="82">
        <f t="shared" si="5"/>
        <v>0.11183412624526981</v>
      </c>
      <c r="R29" s="83">
        <v>0.14886143035563182</v>
      </c>
      <c r="S29" s="84">
        <f t="shared" si="6"/>
        <v>0.23895785458386865</v>
      </c>
      <c r="T29" s="85">
        <f>分析係数表!F32</f>
        <v>0.48305318269495728</v>
      </c>
      <c r="U29" s="86">
        <f t="shared" si="7"/>
        <v>0.11542935218669653</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投入係数表!Q30</f>
        <v>2.4600246002460022E-4</v>
      </c>
      <c r="E30" s="77">
        <f t="shared" si="0"/>
        <v>2.4600246002460021E-2</v>
      </c>
      <c r="F30" s="76">
        <f>分析係数表!C33</f>
        <v>0.76063364256957811</v>
      </c>
      <c r="G30" s="77">
        <f t="shared" si="1"/>
        <v>1.8711774724958868E-2</v>
      </c>
      <c r="H30" s="77">
        <v>3.6255917250664967E-2</v>
      </c>
      <c r="I30" s="77">
        <f t="shared" si="2"/>
        <v>3.6255917250664967E-2</v>
      </c>
      <c r="J30" s="76">
        <f>分析係数表!G33</f>
        <v>0.50769407441433168</v>
      </c>
      <c r="K30" s="78">
        <f t="shared" si="3"/>
        <v>1.840691435061895E-2</v>
      </c>
      <c r="L30" s="79"/>
      <c r="M30" s="80"/>
      <c r="N30" s="81">
        <f>分析係数表!H33</f>
        <v>8.9800920101816757E-4</v>
      </c>
      <c r="O30" s="82">
        <f t="shared" si="4"/>
        <v>1.2766194833534184E-2</v>
      </c>
      <c r="P30" s="76">
        <f>分析係数表!C33</f>
        <v>0.76063364256957811</v>
      </c>
      <c r="Q30" s="82">
        <f t="shared" si="5"/>
        <v>9.7103972779840359E-3</v>
      </c>
      <c r="R30" s="83">
        <v>3.18044261858072E-2</v>
      </c>
      <c r="S30" s="84">
        <f t="shared" si="6"/>
        <v>6.8060343436472159E-2</v>
      </c>
      <c r="T30" s="85">
        <f>分析係数表!F33</f>
        <v>0.64710610932475887</v>
      </c>
      <c r="U30" s="86">
        <f t="shared" si="7"/>
        <v>4.4042264040482386E-2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投入係数表!Q31</f>
        <v>4.5264452644526443E-2</v>
      </c>
      <c r="E31" s="77">
        <f t="shared" si="0"/>
        <v>4.5264452644526445</v>
      </c>
      <c r="F31" s="76">
        <f>分析係数表!C34</f>
        <v>0.60932856586849216</v>
      </c>
      <c r="G31" s="77">
        <f t="shared" si="1"/>
        <v>2.7580924014711576</v>
      </c>
      <c r="H31" s="77">
        <v>2.951927124911073</v>
      </c>
      <c r="I31" s="77">
        <f t="shared" si="2"/>
        <v>2.951927124911073</v>
      </c>
      <c r="J31" s="76">
        <f>分析係数表!G34</f>
        <v>0.42480111354608457</v>
      </c>
      <c r="K31" s="78">
        <f t="shared" si="3"/>
        <v>1.2539819297691157</v>
      </c>
      <c r="L31" s="79"/>
      <c r="M31" s="80"/>
      <c r="N31" s="81">
        <f>分析係数表!H34</f>
        <v>0.14716781407871807</v>
      </c>
      <c r="O31" s="82">
        <f t="shared" si="4"/>
        <v>2.092153382865217</v>
      </c>
      <c r="P31" s="76">
        <f>分析係数表!C34</f>
        <v>0.60932856586849216</v>
      </c>
      <c r="Q31" s="82">
        <f t="shared" si="5"/>
        <v>1.2748088203581771</v>
      </c>
      <c r="R31" s="83">
        <v>1.3931399782614329</v>
      </c>
      <c r="S31" s="84">
        <f t="shared" si="6"/>
        <v>4.3450671031725054</v>
      </c>
      <c r="T31" s="85">
        <f>分析係数表!F34</f>
        <v>0.70056004390220861</v>
      </c>
      <c r="U31" s="86">
        <f t="shared" si="7"/>
        <v>3.0439804005565727</v>
      </c>
      <c r="V31" s="87">
        <f>分析係数表!D34</f>
        <v>0.12153061706589328</v>
      </c>
      <c r="W31" s="167">
        <f t="shared" si="8"/>
        <v>1</v>
      </c>
      <c r="X31" s="76">
        <f>分析係数表!E34</f>
        <v>9.2329106655473059E-2</v>
      </c>
      <c r="Y31" s="166">
        <f t="shared" si="9"/>
        <v>0</v>
      </c>
    </row>
    <row r="32" spans="1:25" x14ac:dyDescent="0.2">
      <c r="A32" s="6" t="s">
        <v>20</v>
      </c>
      <c r="B32" s="5" t="s">
        <v>37</v>
      </c>
      <c r="C32" s="90"/>
      <c r="D32" s="76">
        <f>投入係数表!Q32</f>
        <v>6.1500615006150061E-3</v>
      </c>
      <c r="E32" s="77">
        <f t="shared" si="0"/>
        <v>0.61500615006150061</v>
      </c>
      <c r="F32" s="76">
        <f>分析係数表!C35</f>
        <v>0.431182157394844</v>
      </c>
      <c r="G32" s="77">
        <f t="shared" si="1"/>
        <v>0.265179678594615</v>
      </c>
      <c r="H32" s="77">
        <v>0.33985650653963578</v>
      </c>
      <c r="I32" s="77">
        <f t="shared" si="2"/>
        <v>0.33985650653963578</v>
      </c>
      <c r="J32" s="76">
        <f>分析係数表!G35</f>
        <v>0.31375152118597188</v>
      </c>
      <c r="K32" s="78">
        <f t="shared" si="3"/>
        <v>0.10663049591176092</v>
      </c>
      <c r="L32" s="79"/>
      <c r="M32" s="80"/>
      <c r="N32" s="81">
        <f>分析係数表!H35</f>
        <v>5.4452734914836147E-2</v>
      </c>
      <c r="O32" s="82">
        <f t="shared" si="4"/>
        <v>0.7741059026493472</v>
      </c>
      <c r="P32" s="76">
        <f>分析係数表!C35</f>
        <v>0.431182157394844</v>
      </c>
      <c r="Q32" s="82">
        <f t="shared" si="5"/>
        <v>0.33378065315642863</v>
      </c>
      <c r="R32" s="83">
        <v>0.4866476505251191</v>
      </c>
      <c r="S32" s="84">
        <f t="shared" si="6"/>
        <v>0.82650415706475489</v>
      </c>
      <c r="T32" s="85">
        <f>分析係数表!F35</f>
        <v>0.64533318582439059</v>
      </c>
      <c r="U32" s="86">
        <f t="shared" si="7"/>
        <v>0.53337056077570077</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投入係数表!Q33</f>
        <v>1.8450184501845018E-3</v>
      </c>
      <c r="E33" s="77">
        <f t="shared" si="0"/>
        <v>0.18450184501845018</v>
      </c>
      <c r="F33" s="76">
        <f>分析係数表!C36</f>
        <v>0.9563715649468405</v>
      </c>
      <c r="G33" s="77">
        <f t="shared" si="1"/>
        <v>0.17645231825587462</v>
      </c>
      <c r="H33" s="77">
        <v>0.31035911293289425</v>
      </c>
      <c r="I33" s="77">
        <f t="shared" si="2"/>
        <v>0.31035911293289425</v>
      </c>
      <c r="J33" s="76">
        <f>分析係数表!G36</f>
        <v>5.2691079299754126E-2</v>
      </c>
      <c r="K33" s="78">
        <f t="shared" si="3"/>
        <v>1.6353156630948478E-2</v>
      </c>
      <c r="L33" s="79"/>
      <c r="M33" s="80"/>
      <c r="N33" s="81">
        <f>分析係数表!H36</f>
        <v>0.23827203956962312</v>
      </c>
      <c r="O33" s="82">
        <f t="shared" si="4"/>
        <v>3.3873007950035872</v>
      </c>
      <c r="P33" s="76">
        <f>分析係数表!C36</f>
        <v>0.9563715649468405</v>
      </c>
      <c r="Q33" s="82">
        <f t="shared" si="5"/>
        <v>3.2395181622632578</v>
      </c>
      <c r="R33" s="83">
        <v>3.401714791754777</v>
      </c>
      <c r="S33" s="84">
        <f t="shared" si="6"/>
        <v>3.7120739046876712</v>
      </c>
      <c r="T33" s="85">
        <f>分析係数表!F36</f>
        <v>0.845410170661959</v>
      </c>
      <c r="U33" s="86">
        <f t="shared" si="7"/>
        <v>3.1382250332718087</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投入係数表!Q34</f>
        <v>1.5867158671586716E-2</v>
      </c>
      <c r="E34" s="77">
        <f t="shared" si="0"/>
        <v>1.5867158671586716</v>
      </c>
      <c r="F34" s="76">
        <f>分析係数表!C37</f>
        <v>0.69581462679851724</v>
      </c>
      <c r="G34" s="77">
        <f t="shared" si="1"/>
        <v>1.1040601089422968</v>
      </c>
      <c r="H34" s="77">
        <v>1.2983772958323263</v>
      </c>
      <c r="I34" s="77">
        <f t="shared" si="2"/>
        <v>1.2983772958323263</v>
      </c>
      <c r="J34" s="76">
        <f>分析係数表!G37</f>
        <v>0.3862869649112583</v>
      </c>
      <c r="K34" s="78">
        <f t="shared" si="3"/>
        <v>0.50154622491675627</v>
      </c>
      <c r="L34" s="79"/>
      <c r="M34" s="80"/>
      <c r="N34" s="81">
        <f>分析係数表!H37</f>
        <v>4.5947077854218935E-2</v>
      </c>
      <c r="O34" s="82">
        <f t="shared" si="4"/>
        <v>0.65318857229242999</v>
      </c>
      <c r="P34" s="76">
        <f>分析係数表!C37</f>
        <v>0.69581462679851724</v>
      </c>
      <c r="Q34" s="82">
        <f t="shared" si="5"/>
        <v>0.45449816265871346</v>
      </c>
      <c r="R34" s="83">
        <v>0.54869838863750897</v>
      </c>
      <c r="S34" s="84">
        <f t="shared" si="6"/>
        <v>1.8470756844698353</v>
      </c>
      <c r="T34" s="85">
        <f>分析係数表!F37</f>
        <v>0.69012607082499655</v>
      </c>
      <c r="U34" s="86">
        <f t="shared" si="7"/>
        <v>1.2747150846395585</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投入係数表!Q35</f>
        <v>6.7650676506765071E-3</v>
      </c>
      <c r="E35" s="77">
        <f t="shared" si="0"/>
        <v>0.67650676506765073</v>
      </c>
      <c r="F35" s="76">
        <f>分析係数表!C38</f>
        <v>0.41697687137236916</v>
      </c>
      <c r="G35" s="77">
        <f t="shared" si="1"/>
        <v>0.28208767436015136</v>
      </c>
      <c r="H35" s="77">
        <v>0.42265364743199157</v>
      </c>
      <c r="I35" s="77">
        <f t="shared" si="2"/>
        <v>0.42265364743199157</v>
      </c>
      <c r="J35" s="76">
        <f>分析係数表!G38</f>
        <v>8.9658129653451837E-2</v>
      </c>
      <c r="K35" s="78">
        <f t="shared" si="3"/>
        <v>3.7894335519961825E-2</v>
      </c>
      <c r="L35" s="79"/>
      <c r="M35" s="80"/>
      <c r="N35" s="81">
        <f>分析係数表!H38</f>
        <v>4.1195576072902453E-2</v>
      </c>
      <c r="O35" s="82">
        <f t="shared" si="4"/>
        <v>0.58564071485021685</v>
      </c>
      <c r="P35" s="76">
        <f>分析係数表!C38</f>
        <v>0.41697687137236916</v>
      </c>
      <c r="Q35" s="82">
        <f t="shared" si="5"/>
        <v>0.2441986330265212</v>
      </c>
      <c r="R35" s="83">
        <v>0.34491286544509614</v>
      </c>
      <c r="S35" s="84">
        <f t="shared" si="6"/>
        <v>0.76756651287708766</v>
      </c>
      <c r="T35" s="85">
        <f>分析係数表!F38</f>
        <v>0.51116828441118001</v>
      </c>
      <c r="U35" s="86">
        <f t="shared" si="7"/>
        <v>0.39235565755885282</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投入係数表!Q36</f>
        <v>0</v>
      </c>
      <c r="E36" s="77">
        <f t="shared" si="0"/>
        <v>0</v>
      </c>
      <c r="F36" s="76">
        <f>分析係数表!C39</f>
        <v>1</v>
      </c>
      <c r="G36" s="77">
        <f t="shared" si="1"/>
        <v>0</v>
      </c>
      <c r="H36" s="77">
        <v>1.3140853141769637E-2</v>
      </c>
      <c r="I36" s="77">
        <f t="shared" si="2"/>
        <v>1.3140853141769637E-2</v>
      </c>
      <c r="J36" s="76">
        <f>分析係数表!G39</f>
        <v>0.3542438962035025</v>
      </c>
      <c r="K36" s="78">
        <f t="shared" si="3"/>
        <v>4.6550670163785128E-3</v>
      </c>
      <c r="L36" s="79"/>
      <c r="M36" s="80"/>
      <c r="N36" s="81">
        <f>分析係数表!H39</f>
        <v>3.5817057247689217E-3</v>
      </c>
      <c r="O36" s="82">
        <f t="shared" si="4"/>
        <v>5.0917911605963338E-2</v>
      </c>
      <c r="P36" s="76">
        <f>分析係数表!C39</f>
        <v>1</v>
      </c>
      <c r="Q36" s="82">
        <f t="shared" si="5"/>
        <v>5.0917911605963338E-2</v>
      </c>
      <c r="R36" s="83">
        <v>5.5774803795688166E-2</v>
      </c>
      <c r="S36" s="84">
        <f t="shared" si="6"/>
        <v>6.8915656937457798E-2</v>
      </c>
      <c r="T36" s="85">
        <f>分析係数表!F39</f>
        <v>0.7050204525118241</v>
      </c>
      <c r="U36" s="86">
        <f t="shared" si="7"/>
        <v>4.8586947639196125E-2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投入係数表!Q37</f>
        <v>1.2300123001230011E-4</v>
      </c>
      <c r="E37" s="77">
        <f t="shared" si="0"/>
        <v>1.230012300123001E-2</v>
      </c>
      <c r="F37" s="76">
        <f>分析係数表!C40</f>
        <v>1</v>
      </c>
      <c r="G37" s="77">
        <f t="shared" si="1"/>
        <v>1.230012300123001E-2</v>
      </c>
      <c r="H37" s="77">
        <v>1.8561931068402367E-2</v>
      </c>
      <c r="I37" s="77">
        <f t="shared" si="2"/>
        <v>1.8561931068402367E-2</v>
      </c>
      <c r="J37" s="76">
        <f>分析係数表!G40</f>
        <v>0.54480720679366534</v>
      </c>
      <c r="K37" s="78">
        <f t="shared" si="3"/>
        <v>1.011267381807285E-2</v>
      </c>
      <c r="L37" s="79"/>
      <c r="M37" s="80"/>
      <c r="N37" s="81">
        <f>分析係数表!H40</f>
        <v>3.1654426986686419E-2</v>
      </c>
      <c r="O37" s="82">
        <f t="shared" si="4"/>
        <v>0.45000271912330408</v>
      </c>
      <c r="P37" s="76">
        <f>分析係数表!C40</f>
        <v>1</v>
      </c>
      <c r="Q37" s="82">
        <f t="shared" si="5"/>
        <v>0.45000271912330408</v>
      </c>
      <c r="R37" s="83">
        <v>0.45360101305156048</v>
      </c>
      <c r="S37" s="84">
        <f t="shared" si="6"/>
        <v>0.47216294411996285</v>
      </c>
      <c r="T37" s="85">
        <f>分析係数表!F40</f>
        <v>0.74295960523295845</v>
      </c>
      <c r="U37" s="86">
        <f t="shared" si="7"/>
        <v>0.35079799456899902</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投入係数表!Q38</f>
        <v>0</v>
      </c>
      <c r="E38" s="77">
        <f t="shared" si="0"/>
        <v>0</v>
      </c>
      <c r="F38" s="76">
        <f>分析係数表!C41</f>
        <v>0.7716092186228849</v>
      </c>
      <c r="G38" s="77">
        <f t="shared" si="1"/>
        <v>0</v>
      </c>
      <c r="H38" s="77">
        <v>2.8021624348012128E-3</v>
      </c>
      <c r="I38" s="77">
        <f t="shared" si="2"/>
        <v>2.8021624348012128E-3</v>
      </c>
      <c r="J38" s="76">
        <f>分析係数表!G41</f>
        <v>0.4437271381292458</v>
      </c>
      <c r="K38" s="78">
        <f t="shared" si="3"/>
        <v>1.2433955177676215E-3</v>
      </c>
      <c r="L38" s="79"/>
      <c r="M38" s="80"/>
      <c r="N38" s="81">
        <f>分析係数表!H41</f>
        <v>4.8285080570498094E-2</v>
      </c>
      <c r="O38" s="82">
        <f t="shared" si="4"/>
        <v>0.68642586892982616</v>
      </c>
      <c r="P38" s="76">
        <f>分析係数表!C41</f>
        <v>0.7716092186228849</v>
      </c>
      <c r="Q38" s="82">
        <f t="shared" si="5"/>
        <v>0.529652528367478</v>
      </c>
      <c r="R38" s="83">
        <v>0.53978880353939285</v>
      </c>
      <c r="S38" s="84">
        <f t="shared" si="6"/>
        <v>0.54259096597419409</v>
      </c>
      <c r="T38" s="85">
        <f>分析係数表!F41</f>
        <v>0.54924555826511057</v>
      </c>
      <c r="U38" s="86">
        <f t="shared" si="7"/>
        <v>0.29801567801610185</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投入係数表!Q39</f>
        <v>2.2140221402214021E-3</v>
      </c>
      <c r="E39" s="77">
        <f>$C$19*D39</f>
        <v>0.22140221402214022</v>
      </c>
      <c r="F39" s="76">
        <f>分析係数表!C42</f>
        <v>0.97588334268087495</v>
      </c>
      <c r="G39" s="77">
        <f>E39*F39</f>
        <v>0.21606273269687268</v>
      </c>
      <c r="H39" s="77">
        <v>0.22801438058672252</v>
      </c>
      <c r="I39" s="77">
        <f>C39+H39</f>
        <v>0.22801438058672252</v>
      </c>
      <c r="J39" s="76">
        <f>分析係数表!G42</f>
        <v>0.48510773130544993</v>
      </c>
      <c r="K39" s="78">
        <f>I39*J39</f>
        <v>0.11061153887144239</v>
      </c>
      <c r="L39" s="79"/>
      <c r="M39" s="80"/>
      <c r="N39" s="81">
        <f>分析係数表!H42</f>
        <v>1.103120860117981E-2</v>
      </c>
      <c r="O39" s="82">
        <f t="shared" si="4"/>
        <v>0.15682084113653808</v>
      </c>
      <c r="P39" s="76">
        <f>分析係数表!C42</f>
        <v>0.97588334268087495</v>
      </c>
      <c r="Q39" s="82">
        <f>O39*P39</f>
        <v>0.15303884665035125</v>
      </c>
      <c r="R39" s="83">
        <v>0.16214902638150375</v>
      </c>
      <c r="S39" s="84">
        <f>I39+R39</f>
        <v>0.39016340696822627</v>
      </c>
      <c r="T39" s="85">
        <f>分析係数表!F42</f>
        <v>0.55931558935361214</v>
      </c>
      <c r="U39" s="86">
        <f>S39*T39</f>
        <v>0.21822447591264671</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投入係数表!Q40</f>
        <v>3.6900369003690037E-2</v>
      </c>
      <c r="E40" s="77">
        <f>$C$19*D40</f>
        <v>3.6900369003690034</v>
      </c>
      <c r="F40" s="76">
        <f>分析係数表!C43</f>
        <v>0.34022693007694482</v>
      </c>
      <c r="G40" s="77">
        <f>E40*F40</f>
        <v>1.2554499264831911</v>
      </c>
      <c r="H40" s="77">
        <v>1.5230743117798506</v>
      </c>
      <c r="I40" s="77">
        <f>C40+H40</f>
        <v>1.5230743117798506</v>
      </c>
      <c r="J40" s="76">
        <f>分析係数表!G43</f>
        <v>0.33724329370148376</v>
      </c>
      <c r="K40" s="78">
        <f>I40*J40</f>
        <v>0.51364659745675745</v>
      </c>
      <c r="L40" s="79"/>
      <c r="M40" s="80"/>
      <c r="N40" s="81">
        <f>分析係数表!H43</f>
        <v>3.0928867340200058E-2</v>
      </c>
      <c r="O40" s="82">
        <f t="shared" si="4"/>
        <v>0.43968808559851053</v>
      </c>
      <c r="P40" s="76">
        <f>分析係数表!C43</f>
        <v>0.34022693007694482</v>
      </c>
      <c r="Q40" s="82">
        <f>O40*P40</f>
        <v>0.14959372755459016</v>
      </c>
      <c r="R40" s="83">
        <v>0.32833601467239504</v>
      </c>
      <c r="S40" s="84">
        <f>I40+R40</f>
        <v>1.8514103264522457</v>
      </c>
      <c r="T40" s="85">
        <f>分析係数表!F43</f>
        <v>0.5626289672791589</v>
      </c>
      <c r="U40" s="86">
        <f>S40*T40</f>
        <v>1.0416570799817975</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投入係数表!Q41</f>
        <v>1.2300123001230011E-4</v>
      </c>
      <c r="E41" s="77">
        <f>$C$19*D41</f>
        <v>1.230012300123001E-2</v>
      </c>
      <c r="F41" s="76">
        <f>分析係数表!C44</f>
        <v>0.45077084579422144</v>
      </c>
      <c r="G41" s="77">
        <f>E41*F41</f>
        <v>5.5445368486374096E-3</v>
      </c>
      <c r="H41" s="77">
        <v>9.1699055018504942E-3</v>
      </c>
      <c r="I41" s="77">
        <f>C41+H41</f>
        <v>9.1699055018504942E-3</v>
      </c>
      <c r="J41" s="76">
        <f>分析係数表!G44</f>
        <v>0.26937180019371798</v>
      </c>
      <c r="K41" s="78">
        <f>I41*J41</f>
        <v>2.4701139526397465E-3</v>
      </c>
      <c r="L41" s="79"/>
      <c r="M41" s="80"/>
      <c r="N41" s="81">
        <f>分析係数表!H44</f>
        <v>0.10969619474561307</v>
      </c>
      <c r="O41" s="82">
        <f t="shared" si="4"/>
        <v>1.5594528352627355</v>
      </c>
      <c r="P41" s="76">
        <f>分析係数表!C44</f>
        <v>0.45077084579422144</v>
      </c>
      <c r="Q41" s="82">
        <f>O41*P41</f>
        <v>0.70295587352757993</v>
      </c>
      <c r="R41" s="83">
        <v>0.71416646465038636</v>
      </c>
      <c r="S41" s="84">
        <f>I41+R41</f>
        <v>0.72333637015223684</v>
      </c>
      <c r="T41" s="85">
        <f>分析係数表!F44</f>
        <v>0.50977584059775838</v>
      </c>
      <c r="U41" s="86">
        <f>S41*T41</f>
        <v>0.36873940612928785</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投入係数表!Q42</f>
        <v>3.6900369003690036E-4</v>
      </c>
      <c r="E42" s="77">
        <f>$C$19*D42</f>
        <v>3.6900369003690037E-2</v>
      </c>
      <c r="F42" s="76">
        <f>分析係数表!C45</f>
        <v>1</v>
      </c>
      <c r="G42" s="77">
        <f>E42*F42</f>
        <v>3.6900369003690037E-2</v>
      </c>
      <c r="H42" s="77">
        <v>4.7453940636166855E-2</v>
      </c>
      <c r="I42" s="77">
        <f>C42+H42</f>
        <v>4.7453940636166855E-2</v>
      </c>
      <c r="J42" s="76">
        <f>分析係数表!G45</f>
        <v>0</v>
      </c>
      <c r="K42" s="78">
        <f>I42*J42</f>
        <v>0</v>
      </c>
      <c r="L42" s="79"/>
      <c r="M42" s="80"/>
      <c r="N42" s="81">
        <f>分析係数表!H45</f>
        <v>0</v>
      </c>
      <c r="O42" s="82">
        <f t="shared" si="4"/>
        <v>0</v>
      </c>
      <c r="P42" s="76">
        <f>分析係数表!C45</f>
        <v>1</v>
      </c>
      <c r="Q42" s="82">
        <f>O42*P42</f>
        <v>0</v>
      </c>
      <c r="R42" s="83">
        <v>8.4528439260732665E-3</v>
      </c>
      <c r="S42" s="84">
        <f>I42+R42</f>
        <v>5.5906784562240124E-2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投入係数表!Q43</f>
        <v>8.487084870848708E-3</v>
      </c>
      <c r="E43" s="77">
        <f>$C$19*D43</f>
        <v>0.84870848708487079</v>
      </c>
      <c r="F43" s="76">
        <f>分析係数表!C46</f>
        <v>7.4198450828512619E-2</v>
      </c>
      <c r="G43" s="77">
        <f>E43*F43</f>
        <v>6.2972854946708123E-2</v>
      </c>
      <c r="H43" s="77">
        <v>6.9337997273267976E-2</v>
      </c>
      <c r="I43" s="77">
        <f>C43+H43</f>
        <v>6.9337997273267976E-2</v>
      </c>
      <c r="J43" s="76">
        <f>分析係数表!G46</f>
        <v>9.2287409360580098E-3</v>
      </c>
      <c r="K43" s="78">
        <f>I43*J43</f>
        <v>6.3990241386008685E-4</v>
      </c>
      <c r="L43" s="79"/>
      <c r="M43" s="80"/>
      <c r="N43" s="81">
        <f>分析係数表!H46</f>
        <v>2.0514344703613255E-2</v>
      </c>
      <c r="O43" s="82">
        <f t="shared" si="4"/>
        <v>0.29163411808216938</v>
      </c>
      <c r="P43" s="76">
        <f>分析係数表!C46</f>
        <v>7.4198450828512619E-2</v>
      </c>
      <c r="Q43" s="82">
        <f>O43*P43</f>
        <v>2.1638799770436489E-2</v>
      </c>
      <c r="R43" s="83">
        <v>2.5627497223695797E-2</v>
      </c>
      <c r="S43" s="84">
        <f>I43+R43</f>
        <v>9.4965494496963773E-2</v>
      </c>
      <c r="T43" s="85">
        <f>分析係数表!F46</f>
        <v>0.31311799604482532</v>
      </c>
      <c r="U43" s="86">
        <f>S43*T43</f>
        <v>2.9735405330295183E-2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投入係数表!Q44</f>
        <v>0.5714637146371464</v>
      </c>
      <c r="E44" s="91">
        <f>SUM(E5:E43)</f>
        <v>57.146371463714651</v>
      </c>
      <c r="F44" s="92">
        <f>分析係数表!C47</f>
        <v>0.51595339019249375</v>
      </c>
      <c r="G44" s="91">
        <f>SUM(G5:G43)</f>
        <v>11.017659748739108</v>
      </c>
      <c r="H44" s="91">
        <f>SUM(H5:H43)</f>
        <v>12.780753267821503</v>
      </c>
      <c r="I44" s="91">
        <f>SUM(I5:I43)</f>
        <v>112.78075326782148</v>
      </c>
      <c r="J44" s="92">
        <f>分析係数表!G47</f>
        <v>0.27631170572057684</v>
      </c>
      <c r="K44" s="93">
        <f>SUM(K5:K43)</f>
        <v>22.661169402680123</v>
      </c>
      <c r="L44" s="94">
        <f>最終需要_まとめ!$L$33</f>
        <v>0.62733333333333341</v>
      </c>
      <c r="M44" s="91">
        <f>K44*L44</f>
        <v>14.216106938614665</v>
      </c>
      <c r="N44" s="95">
        <f>分析係数表!H47</f>
        <v>1</v>
      </c>
      <c r="O44" s="96">
        <f>SUM(O5:O43)</f>
        <v>14.216106938614665</v>
      </c>
      <c r="P44" s="92">
        <f>分析係数表!C47</f>
        <v>0.51595339019249375</v>
      </c>
      <c r="Q44" s="96">
        <f>SUM(Q5:Q43)</f>
        <v>8.138192536059691</v>
      </c>
      <c r="R44" s="91">
        <f>SUM(R5:R43)</f>
        <v>9.1725895611876318</v>
      </c>
      <c r="S44" s="97">
        <f>SUM(S5:S43)</f>
        <v>121.95334282900915</v>
      </c>
      <c r="T44" s="98">
        <f>分析係数表!F47</f>
        <v>0.58636886885395456</v>
      </c>
      <c r="U44" s="99">
        <f>SUM(U5:U43)</f>
        <v>53.944519196431095</v>
      </c>
      <c r="V44" s="100">
        <f>分析係数表!D47</f>
        <v>7.5124891062718996E-2</v>
      </c>
      <c r="W44" s="164">
        <f>SUM(W5:W43)</f>
        <v>3</v>
      </c>
      <c r="X44" s="92">
        <f>分析係数表!E47</f>
        <v>6.0854966829428862E-2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298</v>
      </c>
      <c r="S2" s="3" t="s">
        <v>153</v>
      </c>
      <c r="U2" s="64" t="s">
        <v>210</v>
      </c>
      <c r="W2" s="3" t="s">
        <v>130</v>
      </c>
      <c r="Y2" s="3" t="s">
        <v>154</v>
      </c>
    </row>
    <row r="3" spans="1:25" ht="44" x14ac:dyDescent="0.2">
      <c r="B3" s="65"/>
      <c r="C3" s="66" t="s">
        <v>228</v>
      </c>
      <c r="D3" s="66" t="s">
        <v>312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投入係数表!R5</f>
        <v>0</v>
      </c>
      <c r="E5" s="77">
        <f t="shared" ref="E5:E38" si="0">$C$20*D5</f>
        <v>0</v>
      </c>
      <c r="F5" s="76">
        <f>分析係数表!C8</f>
        <v>4.9649173197653385E-3</v>
      </c>
      <c r="G5" s="77">
        <f t="shared" ref="G5:G38" si="1">E5*F5</f>
        <v>0</v>
      </c>
      <c r="H5" s="77">
        <f t="array" ref="H5:H43">MMULT(逆行列係数!C5:AO43,'16'!G5:G43)</f>
        <v>9.6278669775793033E-6</v>
      </c>
      <c r="I5" s="77">
        <f t="shared" ref="I5:I38" si="2">C5+H5</f>
        <v>9.6278669775793033E-6</v>
      </c>
      <c r="J5" s="76">
        <f>分析係数表!G8</f>
        <v>0.11989459815546773</v>
      </c>
      <c r="K5" s="78">
        <f t="shared" ref="K5:K38" si="3">I5*J5</f>
        <v>1.1543292423711682E-6</v>
      </c>
      <c r="L5" s="79" t="s">
        <v>184</v>
      </c>
      <c r="M5" s="80" t="s">
        <v>184</v>
      </c>
      <c r="N5" s="81">
        <f>分析係数表!H8</f>
        <v>9.9138626395589742E-3</v>
      </c>
      <c r="O5" s="82">
        <f t="shared" ref="O5:O43" si="4">$M$44*N5</f>
        <v>0.15168658464159979</v>
      </c>
      <c r="P5" s="76">
        <f>分析係数表!C8</f>
        <v>4.9649173197653385E-3</v>
      </c>
      <c r="Q5" s="82">
        <f t="shared" ref="Q5:Q38" si="5">O5*P5</f>
        <v>7.531113512631298E-4</v>
      </c>
      <c r="R5" s="83">
        <f t="array" ref="R5:R43">MMULT(逆行列係数!C5:AO43,'16'!Q5:Q43)</f>
        <v>1.140251088769419E-3</v>
      </c>
      <c r="S5" s="84">
        <f t="shared" ref="S5:S38" si="6">I5+R5</f>
        <v>1.1498789557469983E-3</v>
      </c>
      <c r="T5" s="85">
        <f>分析係数表!F8</f>
        <v>0.45454545454545453</v>
      </c>
      <c r="U5" s="86">
        <f t="shared" ref="U5:U38" si="7">S5*T5</f>
        <v>5.2267225261227188E-4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投入係数表!R6</f>
        <v>0</v>
      </c>
      <c r="E6" s="77">
        <f t="shared" si="0"/>
        <v>0</v>
      </c>
      <c r="F6" s="76">
        <f>分析係数表!C9</f>
        <v>0.15391380826737022</v>
      </c>
      <c r="G6" s="77">
        <f t="shared" si="1"/>
        <v>0</v>
      </c>
      <c r="H6" s="77">
        <v>1.9795473081107179E-5</v>
      </c>
      <c r="I6" s="77">
        <f t="shared" si="2"/>
        <v>1.9795473081107179E-5</v>
      </c>
      <c r="J6" s="76">
        <f>分析係数表!G9</f>
        <v>0.24468085106382978</v>
      </c>
      <c r="K6" s="78">
        <f t="shared" si="3"/>
        <v>4.8435732006964371E-6</v>
      </c>
      <c r="L6" s="79"/>
      <c r="M6" s="80"/>
      <c r="N6" s="81">
        <f>分析係数表!H9</f>
        <v>5.2529564767522905E-4</v>
      </c>
      <c r="O6" s="82">
        <f t="shared" si="4"/>
        <v>8.0372611180839649E-3</v>
      </c>
      <c r="P6" s="76">
        <f>分析係数表!C9</f>
        <v>0.15391380826737022</v>
      </c>
      <c r="Q6" s="82">
        <f t="shared" si="5"/>
        <v>1.2370454667235649E-3</v>
      </c>
      <c r="R6" s="83">
        <v>1.4342930430043816E-3</v>
      </c>
      <c r="S6" s="84">
        <f t="shared" si="6"/>
        <v>1.4540885160854889E-3</v>
      </c>
      <c r="T6" s="85">
        <f>分析係数表!F9</f>
        <v>0.66489361702127658</v>
      </c>
      <c r="U6" s="86">
        <f t="shared" si="7"/>
        <v>9.6681417292918137E-4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投入係数表!R7</f>
        <v>0</v>
      </c>
      <c r="E7" s="77">
        <f t="shared" si="0"/>
        <v>0</v>
      </c>
      <c r="F7" s="76">
        <f>分析係数表!C10</f>
        <v>3.7301329873500322E-3</v>
      </c>
      <c r="G7" s="77">
        <f t="shared" si="1"/>
        <v>0</v>
      </c>
      <c r="H7" s="77">
        <v>5.4667871831384252E-7</v>
      </c>
      <c r="I7" s="77">
        <f t="shared" si="2"/>
        <v>5.4667871831384252E-7</v>
      </c>
      <c r="J7" s="76">
        <f>分析係数表!G10</f>
        <v>0.17857142857142858</v>
      </c>
      <c r="K7" s="78">
        <f t="shared" si="3"/>
        <v>9.7621199698900456E-8</v>
      </c>
      <c r="L7" s="79"/>
      <c r="M7" s="80"/>
      <c r="N7" s="81">
        <f>分析係数表!H10</f>
        <v>9.7827374022421611E-4</v>
      </c>
      <c r="O7" s="82">
        <f t="shared" si="4"/>
        <v>1.4968030917339423E-2</v>
      </c>
      <c r="P7" s="76">
        <f>分析係数表!C10</f>
        <v>3.7301329873500322E-3</v>
      </c>
      <c r="Q7" s="82">
        <f t="shared" si="5"/>
        <v>5.5832745880442944E-5</v>
      </c>
      <c r="R7" s="83">
        <v>1.0980409710811435E-4</v>
      </c>
      <c r="S7" s="84">
        <f t="shared" si="6"/>
        <v>1.1035077582642819E-4</v>
      </c>
      <c r="T7" s="85">
        <f>分析係数表!F10</f>
        <v>0.5178571428571429</v>
      </c>
      <c r="U7" s="86">
        <f t="shared" si="7"/>
        <v>5.7145937481543176E-5</v>
      </c>
      <c r="V7" s="87">
        <f>分析係数表!D10</f>
        <v>0</v>
      </c>
      <c r="W7" s="167">
        <f t="shared" si="8"/>
        <v>0</v>
      </c>
      <c r="X7" s="76">
        <f>分析係数表!E10</f>
        <v>0</v>
      </c>
      <c r="Y7" s="166">
        <f t="shared" si="9"/>
        <v>0</v>
      </c>
    </row>
    <row r="8" spans="1:25" x14ac:dyDescent="0.2">
      <c r="A8" s="6" t="s">
        <v>222</v>
      </c>
      <c r="B8" s="5" t="s">
        <v>27</v>
      </c>
      <c r="C8" s="90"/>
      <c r="D8" s="76">
        <f>投入係数表!R8</f>
        <v>0</v>
      </c>
      <c r="E8" s="77">
        <f t="shared" si="0"/>
        <v>0</v>
      </c>
      <c r="F8" s="76">
        <f>分析係数表!C11</f>
        <v>0.13696369636963701</v>
      </c>
      <c r="G8" s="77">
        <f t="shared" si="1"/>
        <v>0</v>
      </c>
      <c r="H8" s="77">
        <v>2.3129442383216813E-2</v>
      </c>
      <c r="I8" s="77">
        <f t="shared" si="2"/>
        <v>2.3129442383216813E-2</v>
      </c>
      <c r="J8" s="76">
        <f>分析係数表!G11</f>
        <v>0.3392857142857143</v>
      </c>
      <c r="K8" s="78">
        <f t="shared" si="3"/>
        <v>7.8474893800199903E-3</v>
      </c>
      <c r="L8" s="79"/>
      <c r="M8" s="80"/>
      <c r="N8" s="81">
        <f>分析係数表!H11</f>
        <v>-1.9072761791536302E-5</v>
      </c>
      <c r="O8" s="82">
        <f t="shared" si="4"/>
        <v>-2.9182188628444042E-4</v>
      </c>
      <c r="P8" s="76">
        <f>分析係数表!C11</f>
        <v>0.13696369636963701</v>
      </c>
      <c r="Q8" s="82">
        <f t="shared" si="5"/>
        <v>-3.9969004227076835E-5</v>
      </c>
      <c r="R8" s="83">
        <v>7.355080575180609E-4</v>
      </c>
      <c r="S8" s="84">
        <f t="shared" si="6"/>
        <v>2.3864950440734875E-2</v>
      </c>
      <c r="T8" s="85">
        <f>分析係数表!F11</f>
        <v>0.56043956043956045</v>
      </c>
      <c r="U8" s="86">
        <f t="shared" si="7"/>
        <v>1.3374862334917349E-2</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投入係数表!R9</f>
        <v>0</v>
      </c>
      <c r="E9" s="77">
        <f t="shared" si="0"/>
        <v>0</v>
      </c>
      <c r="F9" s="76">
        <f>分析係数表!C12</f>
        <v>0.20704451619317732</v>
      </c>
      <c r="G9" s="77">
        <f t="shared" si="1"/>
        <v>0</v>
      </c>
      <c r="H9" s="77">
        <v>5.7979728238179834E-4</v>
      </c>
      <c r="I9" s="77">
        <f t="shared" si="2"/>
        <v>5.7979728238179834E-4</v>
      </c>
      <c r="J9" s="76">
        <f>分析係数表!G12</f>
        <v>0.14105339609201503</v>
      </c>
      <c r="K9" s="78">
        <f t="shared" si="3"/>
        <v>8.1782375724873696E-5</v>
      </c>
      <c r="L9" s="79"/>
      <c r="M9" s="80"/>
      <c r="N9" s="81">
        <f>分析係数表!H12</f>
        <v>8.4721207878004259E-2</v>
      </c>
      <c r="O9" s="82">
        <f t="shared" si="4"/>
        <v>1.2962728188754846</v>
      </c>
      <c r="P9" s="76">
        <f>分析係数表!C12</f>
        <v>0.20704451619317732</v>
      </c>
      <c r="Q9" s="82">
        <f t="shared" si="5"/>
        <v>0.26838617863844089</v>
      </c>
      <c r="R9" s="83">
        <v>0.30615394949514335</v>
      </c>
      <c r="S9" s="84">
        <f t="shared" si="6"/>
        <v>0.30673374677752513</v>
      </c>
      <c r="T9" s="85">
        <f>分析係数表!F12</f>
        <v>0.31004441526879617</v>
      </c>
      <c r="U9" s="86">
        <f t="shared" si="7"/>
        <v>9.5101085162844767E-2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投入係数表!R10</f>
        <v>1.303969863807592E-3</v>
      </c>
      <c r="E10" s="77">
        <f t="shared" si="0"/>
        <v>0.13039698638075919</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0.20820275661868642</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投入係数表!R11</f>
        <v>1.1590843233845263E-3</v>
      </c>
      <c r="E11" s="77">
        <f t="shared" si="0"/>
        <v>0.11590843233845263</v>
      </c>
      <c r="F11" s="76">
        <f>分析係数表!C14</f>
        <v>3.4828780992665287E-2</v>
      </c>
      <c r="G11" s="77">
        <f t="shared" si="1"/>
        <v>4.0369494051191298E-3</v>
      </c>
      <c r="H11" s="77">
        <v>6.8580170788413355E-3</v>
      </c>
      <c r="I11" s="77">
        <f t="shared" si="2"/>
        <v>6.8580170788413355E-3</v>
      </c>
      <c r="J11" s="76">
        <f>分析係数表!G14</f>
        <v>0.17656215254614188</v>
      </c>
      <c r="K11" s="78">
        <f t="shared" si="3"/>
        <v>1.2108662576384302E-3</v>
      </c>
      <c r="L11" s="79"/>
      <c r="M11" s="80"/>
      <c r="N11" s="81">
        <f>分析係数表!H14</f>
        <v>1.0569488826143035E-3</v>
      </c>
      <c r="O11" s="82">
        <f t="shared" si="4"/>
        <v>1.6171796198262742E-2</v>
      </c>
      <c r="P11" s="76">
        <f>分析係数表!C14</f>
        <v>3.4828780992665287E-2</v>
      </c>
      <c r="Q11" s="82">
        <f t="shared" si="5"/>
        <v>5.6324394804731009E-4</v>
      </c>
      <c r="R11" s="83">
        <v>2.375529629920629E-3</v>
      </c>
      <c r="S11" s="84">
        <f t="shared" si="6"/>
        <v>9.2335467087619645E-3</v>
      </c>
      <c r="T11" s="85">
        <f>分析係数表!F14</f>
        <v>0.31487658438959304</v>
      </c>
      <c r="U11" s="86">
        <f t="shared" si="7"/>
        <v>2.907427649456736E-3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投入係数表!R12</f>
        <v>4.0567951318458417E-3</v>
      </c>
      <c r="E12" s="77">
        <f t="shared" si="0"/>
        <v>0.40567951318458417</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0.11845536734095911</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投入係数表!R13</f>
        <v>1.1590843233845263E-3</v>
      </c>
      <c r="E13" s="77">
        <f t="shared" si="0"/>
        <v>0.11590843233845263</v>
      </c>
      <c r="F13" s="76">
        <f>分析係数表!C16</f>
        <v>1.5929944110702698E-2</v>
      </c>
      <c r="G13" s="77">
        <f t="shared" si="1"/>
        <v>1.8464148491107158E-3</v>
      </c>
      <c r="H13" s="77">
        <v>3.740543715077134E-3</v>
      </c>
      <c r="I13" s="77">
        <f t="shared" si="2"/>
        <v>3.740543715077134E-3</v>
      </c>
      <c r="J13" s="76">
        <f>分析係数表!G16</f>
        <v>3.3304867634500426E-2</v>
      </c>
      <c r="K13" s="78">
        <f t="shared" si="3"/>
        <v>1.2457831331170644E-4</v>
      </c>
      <c r="L13" s="79"/>
      <c r="M13" s="80"/>
      <c r="N13" s="81">
        <f>分析係数表!H16</f>
        <v>1.5715955716225912E-2</v>
      </c>
      <c r="O13" s="82">
        <f t="shared" si="4"/>
        <v>0.2404612342983789</v>
      </c>
      <c r="P13" s="76">
        <f>分析係数表!C16</f>
        <v>1.5929944110702698E-2</v>
      </c>
      <c r="Q13" s="82">
        <f t="shared" si="5"/>
        <v>3.8305340231637626E-3</v>
      </c>
      <c r="R13" s="83">
        <v>4.4433963611536379E-3</v>
      </c>
      <c r="S13" s="84">
        <f t="shared" si="6"/>
        <v>8.1839400762307724E-3</v>
      </c>
      <c r="T13" s="85">
        <f>分析係数表!F16</f>
        <v>0.28693424423569597</v>
      </c>
      <c r="U13" s="86">
        <f t="shared" si="7"/>
        <v>2.3482526606435007E-3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投入係数表!R14</f>
        <v>2.1153288901767604E-2</v>
      </c>
      <c r="E14" s="77">
        <f t="shared" si="0"/>
        <v>2.1153288901767606</v>
      </c>
      <c r="F14" s="76">
        <f>分析係数表!C17</f>
        <v>3.0755163958272713E-2</v>
      </c>
      <c r="G14" s="77">
        <f t="shared" si="1"/>
        <v>6.5057286843057324E-2</v>
      </c>
      <c r="H14" s="77">
        <v>6.8421483026982241E-2</v>
      </c>
      <c r="I14" s="77">
        <f t="shared" si="2"/>
        <v>6.8421483026982241E-2</v>
      </c>
      <c r="J14" s="76">
        <f>分析係数表!G17</f>
        <v>0.21735668789808918</v>
      </c>
      <c r="K14" s="78">
        <f t="shared" si="3"/>
        <v>1.4871866931820184E-2</v>
      </c>
      <c r="L14" s="79"/>
      <c r="M14" s="80"/>
      <c r="N14" s="81">
        <f>分析係数表!H17</f>
        <v>2.8450203005708319E-3</v>
      </c>
      <c r="O14" s="82">
        <f t="shared" si="4"/>
        <v>4.3530098037429035E-2</v>
      </c>
      <c r="P14" s="76">
        <f>分析係数表!C17</f>
        <v>3.0755163958272713E-2</v>
      </c>
      <c r="Q14" s="82">
        <f t="shared" si="5"/>
        <v>1.3387753022608153E-3</v>
      </c>
      <c r="R14" s="83">
        <v>2.8590401952260942E-3</v>
      </c>
      <c r="S14" s="84">
        <f t="shared" si="6"/>
        <v>7.1280523222208333E-2</v>
      </c>
      <c r="T14" s="85">
        <f>分析係数表!F17</f>
        <v>0.33877388535031849</v>
      </c>
      <c r="U14" s="86">
        <f t="shared" si="7"/>
        <v>2.414797980179112E-2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投入係数表!R15</f>
        <v>4.4914517531150396E-3</v>
      </c>
      <c r="E15" s="77">
        <f t="shared" si="0"/>
        <v>0.44914517531150394</v>
      </c>
      <c r="F15" s="76">
        <f>分析係数表!C18</f>
        <v>0.10308017346825304</v>
      </c>
      <c r="G15" s="77">
        <f t="shared" si="1"/>
        <v>4.629796258353875E-2</v>
      </c>
      <c r="H15" s="77">
        <v>5.1014539708031693E-2</v>
      </c>
      <c r="I15" s="77">
        <f t="shared" si="2"/>
        <v>5.1014539708031693E-2</v>
      </c>
      <c r="J15" s="76">
        <f>分析係数表!G18</f>
        <v>0.21565836298932384</v>
      </c>
      <c r="K15" s="78">
        <f t="shared" si="3"/>
        <v>1.1001712122087974E-2</v>
      </c>
      <c r="L15" s="79"/>
      <c r="M15" s="80"/>
      <c r="N15" s="81">
        <f>分析係数表!H18</f>
        <v>4.148325689659146E-4</v>
      </c>
      <c r="O15" s="82">
        <f t="shared" si="4"/>
        <v>6.3471260266865798E-3</v>
      </c>
      <c r="P15" s="76">
        <f>分析係数表!C18</f>
        <v>0.10308017346825304</v>
      </c>
      <c r="Q15" s="82">
        <f t="shared" si="5"/>
        <v>6.5426285185571636E-4</v>
      </c>
      <c r="R15" s="83">
        <v>1.6340964222973232E-3</v>
      </c>
      <c r="S15" s="84">
        <f t="shared" si="6"/>
        <v>5.2648636130329017E-2</v>
      </c>
      <c r="T15" s="85">
        <f>分析係数表!F18</f>
        <v>0.45978647686832741</v>
      </c>
      <c r="U15" s="86">
        <f t="shared" si="7"/>
        <v>2.420713091828651E-2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投入係数表!R16</f>
        <v>9.5479571138800345E-2</v>
      </c>
      <c r="E16" s="77">
        <f t="shared" si="0"/>
        <v>9.5479571138800345</v>
      </c>
      <c r="F16" s="76">
        <f>分析係数表!C19</f>
        <v>0.24776062511911567</v>
      </c>
      <c r="G16" s="77">
        <f t="shared" si="1"/>
        <v>2.3656078231454249</v>
      </c>
      <c r="H16" s="77">
        <v>2.7493958416300721</v>
      </c>
      <c r="I16" s="77">
        <f t="shared" si="2"/>
        <v>2.7493958416300721</v>
      </c>
      <c r="J16" s="76">
        <f>分析係数表!G19</f>
        <v>5.7676438653637349E-2</v>
      </c>
      <c r="K16" s="78">
        <f t="shared" si="3"/>
        <v>0.15857536059434249</v>
      </c>
      <c r="L16" s="79"/>
      <c r="M16" s="80"/>
      <c r="N16" s="81">
        <f>分析係数表!H19</f>
        <v>-1.0648958666941103E-4</v>
      </c>
      <c r="O16" s="82">
        <f t="shared" si="4"/>
        <v>-1.6293388650881258E-3</v>
      </c>
      <c r="P16" s="76">
        <f>分析係数表!C19</f>
        <v>0.24776062511911567</v>
      </c>
      <c r="Q16" s="82">
        <f t="shared" si="5"/>
        <v>-4.0368601574510454E-4</v>
      </c>
      <c r="R16" s="83">
        <v>1.3817330567826437E-3</v>
      </c>
      <c r="S16" s="84">
        <f t="shared" si="6"/>
        <v>2.7507775746868548</v>
      </c>
      <c r="T16" s="85">
        <f>分析係数表!F19</f>
        <v>0.24017372421281216</v>
      </c>
      <c r="U16" s="86">
        <f t="shared" si="7"/>
        <v>0.66066449459362897</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投入係数表!R17</f>
        <v>2.0139090118806144E-2</v>
      </c>
      <c r="E17" s="77">
        <f t="shared" si="0"/>
        <v>2.0139090118806142</v>
      </c>
      <c r="F17" s="76">
        <f>分析係数表!C20</f>
        <v>4.2097488921713389E-2</v>
      </c>
      <c r="G17" s="77">
        <f t="shared" si="1"/>
        <v>8.4780512316982914E-2</v>
      </c>
      <c r="H17" s="77">
        <v>8.9863228819321711E-2</v>
      </c>
      <c r="I17" s="77">
        <f t="shared" si="2"/>
        <v>8.9863228819321711E-2</v>
      </c>
      <c r="J17" s="76">
        <f>分析係数表!G20</f>
        <v>0.10005104645227157</v>
      </c>
      <c r="K17" s="78">
        <f t="shared" si="3"/>
        <v>8.9909100809530667E-3</v>
      </c>
      <c r="L17" s="79"/>
      <c r="M17" s="80"/>
      <c r="N17" s="81">
        <f>分析係数表!H20</f>
        <v>5.1814336200340294E-4</v>
      </c>
      <c r="O17" s="82">
        <f t="shared" si="4"/>
        <v>7.9278279107272993E-3</v>
      </c>
      <c r="P17" s="76">
        <f>分析係数表!C20</f>
        <v>4.2097488921713389E-2</v>
      </c>
      <c r="Q17" s="82">
        <f t="shared" si="5"/>
        <v>3.3374164764509269E-4</v>
      </c>
      <c r="R17" s="83">
        <v>7.780777586921426E-4</v>
      </c>
      <c r="S17" s="84">
        <f t="shared" si="6"/>
        <v>9.064130657801385E-2</v>
      </c>
      <c r="T17" s="85">
        <f>分析係数表!F20</f>
        <v>0.22307299642674835</v>
      </c>
      <c r="U17" s="86">
        <f t="shared" si="7"/>
        <v>2.0219627858393086E-2</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投入係数表!R18</f>
        <v>3.3758330918574324E-2</v>
      </c>
      <c r="E18" s="77">
        <f t="shared" si="0"/>
        <v>3.3758330918574324</v>
      </c>
      <c r="F18" s="76">
        <f>分析係数表!C21</f>
        <v>2.2200270354580387E-2</v>
      </c>
      <c r="G18" s="77">
        <f t="shared" si="1"/>
        <v>7.4944407311174008E-2</v>
      </c>
      <c r="H18" s="77">
        <v>7.6608796453191033E-2</v>
      </c>
      <c r="I18" s="77">
        <f t="shared" si="2"/>
        <v>7.6608796453191033E-2</v>
      </c>
      <c r="J18" s="76">
        <f>分析係数表!G21</f>
        <v>0.28466453674121406</v>
      </c>
      <c r="K18" s="78">
        <f t="shared" si="3"/>
        <v>2.1807807552649588E-2</v>
      </c>
      <c r="L18" s="79"/>
      <c r="M18" s="80"/>
      <c r="N18" s="81">
        <f>分析係数表!H21</f>
        <v>8.5827428061913363E-4</v>
      </c>
      <c r="O18" s="82">
        <f t="shared" si="4"/>
        <v>1.313198488279982E-2</v>
      </c>
      <c r="P18" s="76">
        <f>分析係数表!C21</f>
        <v>2.2200270354580387E-2</v>
      </c>
      <c r="Q18" s="82">
        <f t="shared" si="5"/>
        <v>2.9153361469041864E-4</v>
      </c>
      <c r="R18" s="83">
        <v>8.1216564935995112E-4</v>
      </c>
      <c r="S18" s="84">
        <f t="shared" si="6"/>
        <v>7.7420962102550978E-2</v>
      </c>
      <c r="T18" s="85">
        <f>分析係数表!F21</f>
        <v>0.42523961661341853</v>
      </c>
      <c r="U18" s="86">
        <f t="shared" si="7"/>
        <v>3.2922460242330781E-2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投入係数表!R19</f>
        <v>4.1002607939727619E-2</v>
      </c>
      <c r="E19" s="77">
        <f t="shared" si="0"/>
        <v>4.1002607939727618</v>
      </c>
      <c r="F19" s="76">
        <f>分析係数表!C22</f>
        <v>3.5555555555555562E-2</v>
      </c>
      <c r="G19" s="77">
        <f t="shared" si="1"/>
        <v>0.1457870504523649</v>
      </c>
      <c r="H19" s="77">
        <v>0.14793550064804911</v>
      </c>
      <c r="I19" s="77">
        <f t="shared" si="2"/>
        <v>0.14793550064804911</v>
      </c>
      <c r="J19" s="76">
        <f>分析係数表!G22</f>
        <v>0.1945879458794588</v>
      </c>
      <c r="K19" s="78">
        <f t="shared" si="3"/>
        <v>2.8786465193753222E-2</v>
      </c>
      <c r="L19" s="79"/>
      <c r="M19" s="80"/>
      <c r="N19" s="81">
        <f>分析係数表!H22</f>
        <v>4.0529618807014647E-5</v>
      </c>
      <c r="O19" s="82">
        <f t="shared" si="4"/>
        <v>6.2012150835443597E-4</v>
      </c>
      <c r="P19" s="76">
        <f>分析係数表!C22</f>
        <v>3.5555555555555562E-2</v>
      </c>
      <c r="Q19" s="82">
        <f t="shared" si="5"/>
        <v>2.2048764741491063E-5</v>
      </c>
      <c r="R19" s="83">
        <v>3.5931972073577757E-4</v>
      </c>
      <c r="S19" s="84">
        <f t="shared" si="6"/>
        <v>0.14829482036878489</v>
      </c>
      <c r="T19" s="85">
        <f>分析係数表!F22</f>
        <v>0.41303813038130383</v>
      </c>
      <c r="U19" s="86">
        <f t="shared" si="7"/>
        <v>6.1251415350354201E-2</v>
      </c>
      <c r="V19" s="87">
        <f>分析係数表!D22</f>
        <v>2.3370233702337023E-2</v>
      </c>
      <c r="W19" s="167">
        <f t="shared" si="8"/>
        <v>0</v>
      </c>
      <c r="X19" s="76">
        <f>分析係数表!E22</f>
        <v>2.1033210332103321E-2</v>
      </c>
      <c r="Y19" s="166">
        <f t="shared" si="9"/>
        <v>0</v>
      </c>
    </row>
    <row r="20" spans="1:25" x14ac:dyDescent="0.2">
      <c r="A20" s="6" t="s">
        <v>8</v>
      </c>
      <c r="B20" s="5" t="s">
        <v>270</v>
      </c>
      <c r="C20" s="75">
        <f>最終需要_まとめ!C21</f>
        <v>100</v>
      </c>
      <c r="D20" s="76">
        <f>投入係数表!R20</f>
        <v>0.15256447406548826</v>
      </c>
      <c r="E20" s="77">
        <f t="shared" si="0"/>
        <v>15.256447406548826</v>
      </c>
      <c r="F20" s="76">
        <f>分析係数表!C23</f>
        <v>0</v>
      </c>
      <c r="G20" s="77">
        <f t="shared" si="1"/>
        <v>0</v>
      </c>
      <c r="H20" s="77">
        <v>0</v>
      </c>
      <c r="I20" s="77">
        <f t="shared" si="2"/>
        <v>100</v>
      </c>
      <c r="J20" s="76">
        <f>分析係数表!G23</f>
        <v>0.215879455230368</v>
      </c>
      <c r="K20" s="78">
        <f t="shared" si="3"/>
        <v>21.587945523036801</v>
      </c>
      <c r="L20" s="79"/>
      <c r="M20" s="80"/>
      <c r="N20" s="81">
        <f>分析係数表!H23</f>
        <v>2.3840952239420378E-5</v>
      </c>
      <c r="O20" s="82">
        <f t="shared" si="4"/>
        <v>3.6477735785555052E-4</v>
      </c>
      <c r="P20" s="76">
        <f>分析係数表!C23</f>
        <v>0</v>
      </c>
      <c r="Q20" s="82">
        <f t="shared" si="5"/>
        <v>0</v>
      </c>
      <c r="R20" s="83">
        <v>0</v>
      </c>
      <c r="S20" s="84">
        <f t="shared" si="6"/>
        <v>100</v>
      </c>
      <c r="T20" s="85">
        <f>分析係数表!F23</f>
        <v>0.44146624166908144</v>
      </c>
      <c r="U20" s="86">
        <f t="shared" si="7"/>
        <v>44.146624166908147</v>
      </c>
      <c r="V20" s="87">
        <f>分析係数表!D23</f>
        <v>8.5482468849608806E-2</v>
      </c>
      <c r="W20" s="167">
        <f t="shared" si="8"/>
        <v>9</v>
      </c>
      <c r="X20" s="76">
        <f>分析係数表!E23</f>
        <v>8.3164300202839755E-2</v>
      </c>
      <c r="Y20" s="166">
        <f t="shared" si="9"/>
        <v>8</v>
      </c>
    </row>
    <row r="21" spans="1:25" x14ac:dyDescent="0.2">
      <c r="A21" s="6" t="s">
        <v>9</v>
      </c>
      <c r="B21" s="5" t="s">
        <v>271</v>
      </c>
      <c r="C21" s="90"/>
      <c r="D21" s="76">
        <f>投入係数表!R21</f>
        <v>5.7954216169226313E-3</v>
      </c>
      <c r="E21" s="77">
        <f t="shared" si="0"/>
        <v>0.57954216169226314</v>
      </c>
      <c r="F21" s="76">
        <f>分析係数表!C24</f>
        <v>0.31901223099551013</v>
      </c>
      <c r="G21" s="77">
        <f t="shared" si="1"/>
        <v>0.18488103795740954</v>
      </c>
      <c r="H21" s="77">
        <v>0.19594809051119855</v>
      </c>
      <c r="I21" s="77">
        <f t="shared" si="2"/>
        <v>0.19594809051119855</v>
      </c>
      <c r="J21" s="76">
        <f>分析係数表!G24</f>
        <v>0.20822960902035437</v>
      </c>
      <c r="K21" s="78">
        <f t="shared" si="3"/>
        <v>4.0802194275431886E-2</v>
      </c>
      <c r="L21" s="79"/>
      <c r="M21" s="80"/>
      <c r="N21" s="81">
        <f>分析係数表!H24</f>
        <v>2.9960129980871608E-4</v>
      </c>
      <c r="O21" s="82">
        <f t="shared" si="4"/>
        <v>4.584035463718085E-3</v>
      </c>
      <c r="P21" s="76">
        <f>分析係数表!C24</f>
        <v>0.31901223099551013</v>
      </c>
      <c r="Q21" s="82">
        <f t="shared" si="5"/>
        <v>1.4623633802432442E-3</v>
      </c>
      <c r="R21" s="83">
        <v>6.2068507723988878E-3</v>
      </c>
      <c r="S21" s="84">
        <f t="shared" si="6"/>
        <v>0.20215494128359743</v>
      </c>
      <c r="T21" s="85">
        <f>分析係数表!F24</f>
        <v>0.39288329184360815</v>
      </c>
      <c r="U21" s="86">
        <f t="shared" si="7"/>
        <v>7.9423298793951075E-2</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投入係数表!R22</f>
        <v>9.852216748768473E-3</v>
      </c>
      <c r="E22" s="77">
        <f t="shared" si="0"/>
        <v>0.98522167487684731</v>
      </c>
      <c r="F22" s="76">
        <f>分析係数表!C25</f>
        <v>9.6759875721260657E-3</v>
      </c>
      <c r="G22" s="77">
        <f t="shared" si="1"/>
        <v>9.5329926818976014E-3</v>
      </c>
      <c r="H22" s="77">
        <v>1.0996811573547718E-2</v>
      </c>
      <c r="I22" s="77">
        <f t="shared" si="2"/>
        <v>1.0996811573547718E-2</v>
      </c>
      <c r="J22" s="76">
        <f>分析係数表!G25</f>
        <v>0.19730305180979418</v>
      </c>
      <c r="K22" s="78">
        <f t="shared" si="3"/>
        <v>2.1697044836382299E-3</v>
      </c>
      <c r="L22" s="79"/>
      <c r="M22" s="80"/>
      <c r="N22" s="81">
        <f>分析係数表!H25</f>
        <v>4.8079253682831098E-4</v>
      </c>
      <c r="O22" s="82">
        <f t="shared" si="4"/>
        <v>7.3563433834202699E-3</v>
      </c>
      <c r="P22" s="76">
        <f>分析係数表!C25</f>
        <v>9.6759875721260657E-3</v>
      </c>
      <c r="Q22" s="82">
        <f t="shared" si="5"/>
        <v>7.117988715426634E-5</v>
      </c>
      <c r="R22" s="83">
        <v>5.2458275311486658E-4</v>
      </c>
      <c r="S22" s="84">
        <f t="shared" si="6"/>
        <v>1.1521394326662585E-2</v>
      </c>
      <c r="T22" s="85">
        <f>分析係数表!F25</f>
        <v>0.35095812633073104</v>
      </c>
      <c r="U22" s="86">
        <f t="shared" si="7"/>
        <v>4.0435269656030155E-3</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投入係数表!R23</f>
        <v>2.3616343088959723E-2</v>
      </c>
      <c r="E23" s="77">
        <f t="shared" si="0"/>
        <v>2.3616343088959724</v>
      </c>
      <c r="F23" s="76">
        <f>分析係数表!C26</f>
        <v>0.20974434975917011</v>
      </c>
      <c r="G23" s="77">
        <f t="shared" si="1"/>
        <v>0.49533945248833283</v>
      </c>
      <c r="H23" s="77">
        <v>0.51465497704319918</v>
      </c>
      <c r="I23" s="77">
        <f t="shared" si="2"/>
        <v>0.51465497704319918</v>
      </c>
      <c r="J23" s="76">
        <f>分析係数表!G26</f>
        <v>0.19643642762868455</v>
      </c>
      <c r="K23" s="78">
        <f t="shared" si="3"/>
        <v>0.1010969851516887</v>
      </c>
      <c r="L23" s="79"/>
      <c r="M23" s="80"/>
      <c r="N23" s="81">
        <f>分析係数表!H26</f>
        <v>9.4871095944733495E-3</v>
      </c>
      <c r="O23" s="82">
        <f t="shared" si="4"/>
        <v>0.14515706993598543</v>
      </c>
      <c r="P23" s="76">
        <f>分析係数表!C26</f>
        <v>0.20974434975917011</v>
      </c>
      <c r="Q23" s="82">
        <f t="shared" si="5"/>
        <v>3.0445875246669644E-2</v>
      </c>
      <c r="R23" s="83">
        <v>3.3359364153268976E-2</v>
      </c>
      <c r="S23" s="84">
        <f t="shared" si="6"/>
        <v>0.54801434119646819</v>
      </c>
      <c r="T23" s="85">
        <f>分析係数表!F26</f>
        <v>0.33536547042926279</v>
      </c>
      <c r="U23" s="86">
        <f t="shared" si="7"/>
        <v>0.18378508733733609</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投入係数表!R24</f>
        <v>2.8977108084613158E-4</v>
      </c>
      <c r="E24" s="77">
        <f t="shared" si="0"/>
        <v>2.8977108084613158E-2</v>
      </c>
      <c r="F24" s="76">
        <f>分析係数表!C27</f>
        <v>0.55184986183604545</v>
      </c>
      <c r="G24" s="77">
        <f t="shared" si="1"/>
        <v>1.5991013092901928E-2</v>
      </c>
      <c r="H24" s="77">
        <v>1.8453459623307543E-2</v>
      </c>
      <c r="I24" s="77">
        <f t="shared" si="2"/>
        <v>1.8453459623307543E-2</v>
      </c>
      <c r="J24" s="76">
        <f>分析係数表!G27</f>
        <v>0.17101045662340392</v>
      </c>
      <c r="K24" s="78">
        <f t="shared" si="3"/>
        <v>3.1557345564633701E-3</v>
      </c>
      <c r="L24" s="79"/>
      <c r="M24" s="80"/>
      <c r="N24" s="81">
        <f>分析係数表!H27</f>
        <v>1.0662468539876775E-2</v>
      </c>
      <c r="O24" s="82">
        <f t="shared" si="4"/>
        <v>0.16314059367826408</v>
      </c>
      <c r="P24" s="76">
        <f>分析係数表!C27</f>
        <v>0.55184986183604545</v>
      </c>
      <c r="Q24" s="82">
        <f t="shared" si="5"/>
        <v>9.002911408120047E-2</v>
      </c>
      <c r="R24" s="83">
        <v>9.2539813520494271E-2</v>
      </c>
      <c r="S24" s="84">
        <f t="shared" si="6"/>
        <v>0.11099327314380181</v>
      </c>
      <c r="T24" s="85">
        <f>分析係数表!F27</f>
        <v>0.32260522305711731</v>
      </c>
      <c r="U24" s="86">
        <f t="shared" si="7"/>
        <v>3.580700964039573E-2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投入係数表!R25</f>
        <v>4.3465662126919734E-4</v>
      </c>
      <c r="E25" s="77">
        <f t="shared" si="0"/>
        <v>4.3465662126919734E-2</v>
      </c>
      <c r="F25" s="76">
        <f>分析係数表!C28</f>
        <v>0.10247957574888922</v>
      </c>
      <c r="G25" s="77">
        <f t="shared" si="1"/>
        <v>4.4543426144112962E-3</v>
      </c>
      <c r="H25" s="77">
        <v>1.5269870935837385E-2</v>
      </c>
      <c r="I25" s="77">
        <f t="shared" si="2"/>
        <v>1.5269870935837385E-2</v>
      </c>
      <c r="J25" s="76">
        <f>分析係数表!G28</f>
        <v>0.12481362671124566</v>
      </c>
      <c r="K25" s="78">
        <f t="shared" si="3"/>
        <v>1.9058879709145068E-3</v>
      </c>
      <c r="L25" s="79"/>
      <c r="M25" s="80"/>
      <c r="N25" s="81">
        <f>分析係数表!H28</f>
        <v>1.8186673066637845E-2</v>
      </c>
      <c r="O25" s="82">
        <f t="shared" si="4"/>
        <v>0.27826432781747584</v>
      </c>
      <c r="P25" s="76">
        <f>分析係数表!C28</f>
        <v>0.10247957574888922</v>
      </c>
      <c r="Q25" s="82">
        <f t="shared" si="5"/>
        <v>2.8516410260784757E-2</v>
      </c>
      <c r="R25" s="83">
        <v>3.3298573435835428E-2</v>
      </c>
      <c r="S25" s="84">
        <f t="shared" si="6"/>
        <v>4.8568444371672813E-2</v>
      </c>
      <c r="T25" s="85">
        <f>分析係数表!F28</f>
        <v>0.21379840057832197</v>
      </c>
      <c r="U25" s="86">
        <f t="shared" si="7"/>
        <v>1.0383855725240851E-2</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投入係数表!R26</f>
        <v>3.0425963488843813E-3</v>
      </c>
      <c r="E26" s="77">
        <f t="shared" si="0"/>
        <v>0.3042596348884381</v>
      </c>
      <c r="F26" s="76">
        <f>分析係数表!C29</f>
        <v>7.3115977067071958E-2</v>
      </c>
      <c r="G26" s="77">
        <f t="shared" si="1"/>
        <v>2.2246240486938726E-2</v>
      </c>
      <c r="H26" s="77">
        <v>2.84795303996454E-2</v>
      </c>
      <c r="I26" s="77">
        <f t="shared" si="2"/>
        <v>2.84795303996454E-2</v>
      </c>
      <c r="J26" s="76">
        <f>分析係数表!G29</f>
        <v>0.26098100897122217</v>
      </c>
      <c r="K26" s="78">
        <f t="shared" si="3"/>
        <v>7.432616578726051E-3</v>
      </c>
      <c r="L26" s="79"/>
      <c r="M26" s="80"/>
      <c r="N26" s="81">
        <f>分析係数表!H29</f>
        <v>9.6190295301981418E-3</v>
      </c>
      <c r="O26" s="82">
        <f t="shared" si="4"/>
        <v>0.14717550464945281</v>
      </c>
      <c r="P26" s="76">
        <f>分析係数表!C29</f>
        <v>7.3115977067071958E-2</v>
      </c>
      <c r="Q26" s="82">
        <f t="shared" si="5"/>
        <v>1.0760880822784135E-2</v>
      </c>
      <c r="R26" s="83">
        <v>1.4959267429312934E-2</v>
      </c>
      <c r="S26" s="84">
        <f t="shared" si="6"/>
        <v>4.3438797828958334E-2</v>
      </c>
      <c r="T26" s="85">
        <f>分析係数表!F29</f>
        <v>0.46988232552720494</v>
      </c>
      <c r="U26" s="86">
        <f t="shared" si="7"/>
        <v>2.0411123341977044E-2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投入係数表!R27</f>
        <v>1.7386264850767893E-3</v>
      </c>
      <c r="E27" s="77">
        <f t="shared" si="0"/>
        <v>0.17386264850767894</v>
      </c>
      <c r="F27" s="76">
        <f>分析係数表!C30</f>
        <v>1</v>
      </c>
      <c r="G27" s="77">
        <f t="shared" si="1"/>
        <v>0.17386264850767894</v>
      </c>
      <c r="H27" s="77">
        <v>0.21443021686894406</v>
      </c>
      <c r="I27" s="77">
        <f t="shared" si="2"/>
        <v>0.21443021686894406</v>
      </c>
      <c r="J27" s="76">
        <f>分析係数表!G30</f>
        <v>0.34448146018035225</v>
      </c>
      <c r="K27" s="78">
        <f t="shared" si="3"/>
        <v>7.3867234213803451E-2</v>
      </c>
      <c r="L27" s="79"/>
      <c r="M27" s="80"/>
      <c r="N27" s="81">
        <f>分析係数表!H30</f>
        <v>0</v>
      </c>
      <c r="O27" s="82">
        <f t="shared" si="4"/>
        <v>0</v>
      </c>
      <c r="P27" s="76">
        <f>分析係数表!C30</f>
        <v>1</v>
      </c>
      <c r="Q27" s="82">
        <f t="shared" si="5"/>
        <v>0</v>
      </c>
      <c r="R27" s="83">
        <v>5.681424143574916E-2</v>
      </c>
      <c r="S27" s="84">
        <f t="shared" si="6"/>
        <v>0.27124445830469324</v>
      </c>
      <c r="T27" s="85">
        <f>分析係数表!F30</f>
        <v>0.44085379748895859</v>
      </c>
      <c r="U27" s="86">
        <f t="shared" si="7"/>
        <v>0.11957914949145951</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投入係数表!R28</f>
        <v>1.1011301072153E-2</v>
      </c>
      <c r="E28" s="77">
        <f t="shared" si="0"/>
        <v>1.1011301072152999</v>
      </c>
      <c r="F28" s="76">
        <f>分析係数表!C31</f>
        <v>1.6119481544838443E-2</v>
      </c>
      <c r="G28" s="77">
        <f t="shared" si="1"/>
        <v>1.7749646441723003E-2</v>
      </c>
      <c r="H28" s="77">
        <v>2.1887743419863905E-2</v>
      </c>
      <c r="I28" s="77">
        <f t="shared" si="2"/>
        <v>2.1887743419863905E-2</v>
      </c>
      <c r="J28" s="76">
        <f>分析係数表!G31</f>
        <v>7.1065989847715741E-2</v>
      </c>
      <c r="K28" s="78">
        <f t="shared" si="3"/>
        <v>1.5554741516654552E-3</v>
      </c>
      <c r="L28" s="79"/>
      <c r="M28" s="80"/>
      <c r="N28" s="81">
        <f>分析係数表!H31</f>
        <v>2.0936329558250998E-2</v>
      </c>
      <c r="O28" s="82">
        <f t="shared" si="4"/>
        <v>0.32033531642348267</v>
      </c>
      <c r="P28" s="76">
        <f>分析係数表!C31</f>
        <v>1.6119481544838443E-2</v>
      </c>
      <c r="Q28" s="82">
        <f t="shared" si="5"/>
        <v>5.1636392212483125E-3</v>
      </c>
      <c r="R28" s="83">
        <v>7.3370342186575392E-3</v>
      </c>
      <c r="S28" s="84">
        <f t="shared" si="6"/>
        <v>2.9224777638521444E-2</v>
      </c>
      <c r="T28" s="85">
        <f>分析係数表!F31</f>
        <v>0.34619289340101522</v>
      </c>
      <c r="U28" s="86">
        <f t="shared" si="7"/>
        <v>1.0117410329681028E-2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投入係数表!R29</f>
        <v>5.7954216169226315E-4</v>
      </c>
      <c r="E29" s="77">
        <f t="shared" si="0"/>
        <v>5.7954216169226316E-2</v>
      </c>
      <c r="F29" s="76">
        <f>分析係数表!C32</f>
        <v>1</v>
      </c>
      <c r="G29" s="77">
        <f t="shared" si="1"/>
        <v>5.7954216169226316E-2</v>
      </c>
      <c r="H29" s="77">
        <v>8.3907408390214627E-2</v>
      </c>
      <c r="I29" s="77">
        <f t="shared" si="2"/>
        <v>8.3907408390214627E-2</v>
      </c>
      <c r="J29" s="76">
        <f>分析係数表!G32</f>
        <v>0.14031413612565444</v>
      </c>
      <c r="K29" s="78">
        <f t="shared" si="3"/>
        <v>1.1773395522815455E-2</v>
      </c>
      <c r="L29" s="79"/>
      <c r="M29" s="80"/>
      <c r="N29" s="81">
        <f>分析係数表!H32</f>
        <v>7.8667195406007442E-3</v>
      </c>
      <c r="O29" s="82">
        <f t="shared" si="4"/>
        <v>0.12036436884706983</v>
      </c>
      <c r="P29" s="76">
        <f>分析係数表!C32</f>
        <v>1</v>
      </c>
      <c r="Q29" s="82">
        <f t="shared" si="5"/>
        <v>0.12036436884706983</v>
      </c>
      <c r="R29" s="83">
        <v>0.16021596190711521</v>
      </c>
      <c r="S29" s="84">
        <f t="shared" si="6"/>
        <v>0.24412337029732983</v>
      </c>
      <c r="T29" s="85">
        <f>分析係数表!F32</f>
        <v>0.48305318269495728</v>
      </c>
      <c r="U29" s="86">
        <f t="shared" si="7"/>
        <v>0.11792457099234478</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投入係数表!R30</f>
        <v>0</v>
      </c>
      <c r="E30" s="77">
        <f t="shared" si="0"/>
        <v>0</v>
      </c>
      <c r="F30" s="76">
        <f>分析係数表!C33</f>
        <v>0.76063364256957811</v>
      </c>
      <c r="G30" s="77">
        <f t="shared" si="1"/>
        <v>0</v>
      </c>
      <c r="H30" s="77">
        <v>1.6460504012059882E-2</v>
      </c>
      <c r="I30" s="77">
        <f t="shared" si="2"/>
        <v>1.6460504012059882E-2</v>
      </c>
      <c r="J30" s="76">
        <f>分析係数表!G33</f>
        <v>0.50769407441433168</v>
      </c>
      <c r="K30" s="78">
        <f t="shared" si="3"/>
        <v>8.3569003487961348E-3</v>
      </c>
      <c r="L30" s="79"/>
      <c r="M30" s="80"/>
      <c r="N30" s="81">
        <f>分析係数表!H33</f>
        <v>8.9800920101816757E-4</v>
      </c>
      <c r="O30" s="82">
        <f t="shared" si="4"/>
        <v>1.3739947145892405E-2</v>
      </c>
      <c r="P30" s="76">
        <f>分析係数表!C33</f>
        <v>0.76063364256957811</v>
      </c>
      <c r="Q30" s="82">
        <f t="shared" si="5"/>
        <v>1.0451066046293618E-2</v>
      </c>
      <c r="R30" s="83">
        <v>3.4230335702737431E-2</v>
      </c>
      <c r="S30" s="84">
        <f t="shared" si="6"/>
        <v>5.0690839714797313E-2</v>
      </c>
      <c r="T30" s="85">
        <f>分析係数表!F33</f>
        <v>0.64710610932475887</v>
      </c>
      <c r="U30" s="86">
        <f t="shared" si="7"/>
        <v>3.2802352066247459E-2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投入係数表!R31</f>
        <v>4.1437264560996813E-2</v>
      </c>
      <c r="E31" s="77">
        <f t="shared" si="0"/>
        <v>4.1437264560996816</v>
      </c>
      <c r="F31" s="76">
        <f>分析係数表!C34</f>
        <v>0.60932856586849216</v>
      </c>
      <c r="G31" s="77">
        <f t="shared" si="1"/>
        <v>2.5248908988465484</v>
      </c>
      <c r="H31" s="77">
        <v>2.6944761773866008</v>
      </c>
      <c r="I31" s="77">
        <f t="shared" si="2"/>
        <v>2.6944761773866008</v>
      </c>
      <c r="J31" s="76">
        <f>分析係数表!G34</f>
        <v>0.42480111354608457</v>
      </c>
      <c r="K31" s="78">
        <f t="shared" si="3"/>
        <v>1.1446164805772254</v>
      </c>
      <c r="L31" s="79"/>
      <c r="M31" s="80"/>
      <c r="N31" s="81">
        <f>分析係数表!H34</f>
        <v>0.14716781407871807</v>
      </c>
      <c r="O31" s="82">
        <f t="shared" si="4"/>
        <v>2.2517341523065282</v>
      </c>
      <c r="P31" s="76">
        <f>分析係数表!C34</f>
        <v>0.60932856586849216</v>
      </c>
      <c r="Q31" s="82">
        <f t="shared" si="5"/>
        <v>1.3720459417420416</v>
      </c>
      <c r="R31" s="83">
        <v>1.4994029088339254</v>
      </c>
      <c r="S31" s="84">
        <f t="shared" si="6"/>
        <v>4.1938790862205266</v>
      </c>
      <c r="T31" s="85">
        <f>分析係数表!F34</f>
        <v>0.70056004390220861</v>
      </c>
      <c r="U31" s="86">
        <f t="shared" si="7"/>
        <v>2.9380641167632064</v>
      </c>
      <c r="V31" s="87">
        <f>分析係数表!D34</f>
        <v>0.12153061706589328</v>
      </c>
      <c r="W31" s="167">
        <f t="shared" si="8"/>
        <v>1</v>
      </c>
      <c r="X31" s="76">
        <f>分析係数表!E34</f>
        <v>9.2329106655473059E-2</v>
      </c>
      <c r="Y31" s="166">
        <f t="shared" si="9"/>
        <v>0</v>
      </c>
    </row>
    <row r="32" spans="1:25" x14ac:dyDescent="0.2">
      <c r="A32" s="6" t="s">
        <v>20</v>
      </c>
      <c r="B32" s="5" t="s">
        <v>37</v>
      </c>
      <c r="C32" s="90"/>
      <c r="D32" s="76">
        <f>投入係数表!R32</f>
        <v>6.3749637786148939E-3</v>
      </c>
      <c r="E32" s="77">
        <f t="shared" si="0"/>
        <v>0.63749637786148938</v>
      </c>
      <c r="F32" s="76">
        <f>分析係数表!C35</f>
        <v>0.431182157394844</v>
      </c>
      <c r="G32" s="77">
        <f t="shared" si="1"/>
        <v>0.27487706353771568</v>
      </c>
      <c r="H32" s="77">
        <v>0.34165435154144352</v>
      </c>
      <c r="I32" s="77">
        <f t="shared" si="2"/>
        <v>0.34165435154144352</v>
      </c>
      <c r="J32" s="76">
        <f>分析係数表!G35</f>
        <v>0.31375152118597188</v>
      </c>
      <c r="K32" s="78">
        <f t="shared" si="3"/>
        <v>0.1071945725159347</v>
      </c>
      <c r="L32" s="79"/>
      <c r="M32" s="80"/>
      <c r="N32" s="81">
        <f>分析係数表!H35</f>
        <v>5.4452734914836147E-2</v>
      </c>
      <c r="O32" s="82">
        <f t="shared" si="4"/>
        <v>0.8331514853420775</v>
      </c>
      <c r="P32" s="76">
        <f>分析係数表!C35</f>
        <v>0.431182157394844</v>
      </c>
      <c r="Q32" s="82">
        <f t="shared" si="5"/>
        <v>0.35924005488651573</v>
      </c>
      <c r="R32" s="83">
        <v>0.52376711181970614</v>
      </c>
      <c r="S32" s="84">
        <f t="shared" si="6"/>
        <v>0.86542146336114967</v>
      </c>
      <c r="T32" s="85">
        <f>分析係数表!F35</f>
        <v>0.64533318582439059</v>
      </c>
      <c r="U32" s="86">
        <f t="shared" si="7"/>
        <v>0.55848519003165686</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投入係数表!R33</f>
        <v>1.7386264850767893E-3</v>
      </c>
      <c r="E33" s="77">
        <f t="shared" si="0"/>
        <v>0.17386264850767894</v>
      </c>
      <c r="F33" s="76">
        <f>分析係数表!C36</f>
        <v>0.9563715649468405</v>
      </c>
      <c r="G33" s="77">
        <f t="shared" si="1"/>
        <v>0.16627729323909138</v>
      </c>
      <c r="H33" s="77">
        <v>0.28826042156562376</v>
      </c>
      <c r="I33" s="77">
        <f t="shared" si="2"/>
        <v>0.28826042156562376</v>
      </c>
      <c r="J33" s="76">
        <f>分析係数表!G36</f>
        <v>5.2691079299754126E-2</v>
      </c>
      <c r="K33" s="78">
        <f t="shared" si="3"/>
        <v>1.5188752731694836E-2</v>
      </c>
      <c r="L33" s="79"/>
      <c r="M33" s="80"/>
      <c r="N33" s="81">
        <f>分析係数表!H36</f>
        <v>0.23827203956962312</v>
      </c>
      <c r="O33" s="82">
        <f t="shared" si="4"/>
        <v>3.6456700291252053</v>
      </c>
      <c r="P33" s="76">
        <f>分析係数表!C36</f>
        <v>0.9563715649468405</v>
      </c>
      <c r="Q33" s="82">
        <f t="shared" si="5"/>
        <v>3.486615151034266</v>
      </c>
      <c r="R33" s="83">
        <v>3.6611834656742221</v>
      </c>
      <c r="S33" s="84">
        <f t="shared" si="6"/>
        <v>3.9494438872398461</v>
      </c>
      <c r="T33" s="85">
        <f>分析係数表!F36</f>
        <v>0.845410170661959</v>
      </c>
      <c r="U33" s="86">
        <f t="shared" si="7"/>
        <v>3.3389000307312688</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投入係数表!R34</f>
        <v>1.3764126340191248E-2</v>
      </c>
      <c r="E34" s="77">
        <f t="shared" si="0"/>
        <v>1.3764126340191247</v>
      </c>
      <c r="F34" s="76">
        <f>分析係数表!C37</f>
        <v>0.69581462679851724</v>
      </c>
      <c r="G34" s="77">
        <f t="shared" si="1"/>
        <v>0.95772804326078143</v>
      </c>
      <c r="H34" s="77">
        <v>1.1293402219011313</v>
      </c>
      <c r="I34" s="77">
        <f t="shared" si="2"/>
        <v>1.1293402219011313</v>
      </c>
      <c r="J34" s="76">
        <f>分析係数表!G37</f>
        <v>0.3862869649112583</v>
      </c>
      <c r="K34" s="78">
        <f t="shared" si="3"/>
        <v>0.43624940667039497</v>
      </c>
      <c r="L34" s="79"/>
      <c r="M34" s="80"/>
      <c r="N34" s="81">
        <f>分析係数表!H37</f>
        <v>4.5947077854218935E-2</v>
      </c>
      <c r="O34" s="82">
        <f t="shared" si="4"/>
        <v>0.70301108330447892</v>
      </c>
      <c r="P34" s="76">
        <f>分析係数表!C37</f>
        <v>0.69581462679851724</v>
      </c>
      <c r="Q34" s="82">
        <f t="shared" si="5"/>
        <v>0.4891653945647273</v>
      </c>
      <c r="R34" s="83">
        <v>0.59055082248251944</v>
      </c>
      <c r="S34" s="84">
        <f t="shared" si="6"/>
        <v>1.7198910443836506</v>
      </c>
      <c r="T34" s="85">
        <f>分析係数表!F37</f>
        <v>0.69012607082499655</v>
      </c>
      <c r="U34" s="86">
        <f t="shared" si="7"/>
        <v>1.1869416487075886</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投入係数表!R35</f>
        <v>9.7073312083454065E-3</v>
      </c>
      <c r="E35" s="77">
        <f t="shared" si="0"/>
        <v>0.97073312083454066</v>
      </c>
      <c r="F35" s="76">
        <f>分析係数表!C38</f>
        <v>0.41697687137236916</v>
      </c>
      <c r="G35" s="77">
        <f t="shared" si="1"/>
        <v>0.40477325966312278</v>
      </c>
      <c r="H35" s="77">
        <v>0.54567483149960772</v>
      </c>
      <c r="I35" s="77">
        <f t="shared" si="2"/>
        <v>0.54567483149960772</v>
      </c>
      <c r="J35" s="76">
        <f>分析係数表!G38</f>
        <v>8.9658129653451837E-2</v>
      </c>
      <c r="K35" s="78">
        <f t="shared" si="3"/>
        <v>4.8924184791217316E-2</v>
      </c>
      <c r="L35" s="79"/>
      <c r="M35" s="80"/>
      <c r="N35" s="81">
        <f>分析係数表!H38</f>
        <v>4.1195576072902453E-2</v>
      </c>
      <c r="O35" s="82">
        <f t="shared" si="4"/>
        <v>0.63031095588386765</v>
      </c>
      <c r="P35" s="76">
        <f>分析係数表!C38</f>
        <v>0.41697687137236916</v>
      </c>
      <c r="Q35" s="82">
        <f t="shared" si="5"/>
        <v>0.26282509037618251</v>
      </c>
      <c r="R35" s="83">
        <v>0.37122138608642502</v>
      </c>
      <c r="S35" s="84">
        <f t="shared" si="6"/>
        <v>0.91689621758603268</v>
      </c>
      <c r="T35" s="85">
        <f>分析係数表!F38</f>
        <v>0.51116828441118001</v>
      </c>
      <c r="U35" s="86">
        <f t="shared" si="7"/>
        <v>0.46868826652655232</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投入係数表!R36</f>
        <v>0</v>
      </c>
      <c r="E36" s="77">
        <f t="shared" si="0"/>
        <v>0</v>
      </c>
      <c r="F36" s="76">
        <f>分析係数表!C39</f>
        <v>1</v>
      </c>
      <c r="G36" s="77">
        <f t="shared" si="1"/>
        <v>0</v>
      </c>
      <c r="H36" s="77">
        <v>1.0808253677398988E-2</v>
      </c>
      <c r="I36" s="77">
        <f t="shared" si="2"/>
        <v>1.0808253677398988E-2</v>
      </c>
      <c r="J36" s="76">
        <f>分析係数表!G39</f>
        <v>0.3542438962035025</v>
      </c>
      <c r="K36" s="78">
        <f t="shared" si="3"/>
        <v>3.8287578938376514E-3</v>
      </c>
      <c r="L36" s="79"/>
      <c r="M36" s="80"/>
      <c r="N36" s="81">
        <f>分析係数表!H39</f>
        <v>3.5817057247689217E-3</v>
      </c>
      <c r="O36" s="82">
        <f t="shared" si="4"/>
        <v>5.4801718395165545E-2</v>
      </c>
      <c r="P36" s="76">
        <f>分析係数表!C39</f>
        <v>1</v>
      </c>
      <c r="Q36" s="82">
        <f t="shared" si="5"/>
        <v>5.4801718395165545E-2</v>
      </c>
      <c r="R36" s="83">
        <v>6.0029074146060221E-2</v>
      </c>
      <c r="S36" s="84">
        <f t="shared" si="6"/>
        <v>7.0837327823459209E-2</v>
      </c>
      <c r="T36" s="85">
        <f>分析係数表!F39</f>
        <v>0.7050204525118241</v>
      </c>
      <c r="U36" s="86">
        <f t="shared" si="7"/>
        <v>4.9941764916823637E-2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投入係数表!R37</f>
        <v>1.4488554042306579E-4</v>
      </c>
      <c r="E37" s="77">
        <f t="shared" si="0"/>
        <v>1.4488554042306579E-2</v>
      </c>
      <c r="F37" s="76">
        <f>分析係数表!C40</f>
        <v>1</v>
      </c>
      <c r="G37" s="77">
        <f t="shared" si="1"/>
        <v>1.4488554042306579E-2</v>
      </c>
      <c r="H37" s="77">
        <v>2.0901254714931969E-2</v>
      </c>
      <c r="I37" s="77">
        <f t="shared" si="2"/>
        <v>2.0901254714931969E-2</v>
      </c>
      <c r="J37" s="76">
        <f>分析係数表!G40</f>
        <v>0.54480720679366534</v>
      </c>
      <c r="K37" s="78">
        <f t="shared" si="3"/>
        <v>1.1387154199725014E-2</v>
      </c>
      <c r="L37" s="79"/>
      <c r="M37" s="80"/>
      <c r="N37" s="81">
        <f>分析係数表!H40</f>
        <v>3.1654426986686419E-2</v>
      </c>
      <c r="O37" s="82">
        <f t="shared" si="4"/>
        <v>0.48432705727007636</v>
      </c>
      <c r="P37" s="76">
        <f>分析係数表!C40</f>
        <v>1</v>
      </c>
      <c r="Q37" s="82">
        <f t="shared" si="5"/>
        <v>0.48432705727007636</v>
      </c>
      <c r="R37" s="83">
        <v>0.48819981411221364</v>
      </c>
      <c r="S37" s="84">
        <f t="shared" si="6"/>
        <v>0.50910106882714556</v>
      </c>
      <c r="T37" s="85">
        <f>分析係数表!F40</f>
        <v>0.74295960523295845</v>
      </c>
      <c r="U37" s="86">
        <f t="shared" si="7"/>
        <v>0.37824152911949327</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投入係数表!R38</f>
        <v>0</v>
      </c>
      <c r="E38" s="77">
        <f t="shared" si="0"/>
        <v>0</v>
      </c>
      <c r="F38" s="76">
        <f>分析係数表!C41</f>
        <v>0.7716092186228849</v>
      </c>
      <c r="G38" s="77">
        <f t="shared" si="1"/>
        <v>0</v>
      </c>
      <c r="H38" s="77">
        <v>2.6188257142432292E-3</v>
      </c>
      <c r="I38" s="77">
        <f t="shared" si="2"/>
        <v>2.6188257142432292E-3</v>
      </c>
      <c r="J38" s="76">
        <f>分析係数表!G41</f>
        <v>0.4437271381292458</v>
      </c>
      <c r="K38" s="78">
        <f t="shared" si="3"/>
        <v>1.1620440394404261E-3</v>
      </c>
      <c r="L38" s="79"/>
      <c r="M38" s="80"/>
      <c r="N38" s="81">
        <f>分析係数表!H41</f>
        <v>4.8285080570498094E-2</v>
      </c>
      <c r="O38" s="82">
        <f t="shared" si="4"/>
        <v>0.73878358286484658</v>
      </c>
      <c r="P38" s="76">
        <f>分析係数表!C41</f>
        <v>0.7716092186228849</v>
      </c>
      <c r="Q38" s="82">
        <f t="shared" si="5"/>
        <v>0.57005222310575965</v>
      </c>
      <c r="R38" s="83">
        <v>0.58096165124267729</v>
      </c>
      <c r="S38" s="84">
        <f t="shared" si="6"/>
        <v>0.5835804769569205</v>
      </c>
      <c r="T38" s="85">
        <f>分析係数表!F41</f>
        <v>0.54924555826511057</v>
      </c>
      <c r="U38" s="86">
        <f t="shared" si="7"/>
        <v>0.32052898485882331</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投入係数表!R39</f>
        <v>1.7386264850767893E-3</v>
      </c>
      <c r="E39" s="77">
        <f>$C$20*D39</f>
        <v>0.17386264850767894</v>
      </c>
      <c r="F39" s="76">
        <f>分析係数表!C42</f>
        <v>0.97588334268087495</v>
      </c>
      <c r="G39" s="77">
        <f>E39*F39</f>
        <v>0.16966966259302377</v>
      </c>
      <c r="H39" s="77">
        <v>0.179633832822891</v>
      </c>
      <c r="I39" s="77">
        <f>C39+H39</f>
        <v>0.179633832822891</v>
      </c>
      <c r="J39" s="76">
        <f>分析係数表!G42</f>
        <v>0.48510773130544993</v>
      </c>
      <c r="K39" s="78">
        <f>I39*J39</f>
        <v>8.7141761106415125E-2</v>
      </c>
      <c r="L39" s="79"/>
      <c r="M39" s="80"/>
      <c r="N39" s="81">
        <f>分析係数表!H42</f>
        <v>1.103120860117981E-2</v>
      </c>
      <c r="O39" s="82">
        <f t="shared" si="4"/>
        <v>0.16878248347976327</v>
      </c>
      <c r="P39" s="76">
        <f>分析係数表!C42</f>
        <v>0.97588334268087495</v>
      </c>
      <c r="Q39" s="82">
        <f>O39*P39</f>
        <v>0.16471201416421094</v>
      </c>
      <c r="R39" s="83">
        <v>0.17451708056244658</v>
      </c>
      <c r="S39" s="84">
        <f>I39+R39</f>
        <v>0.35415091338533755</v>
      </c>
      <c r="T39" s="85">
        <f>分析係数表!F42</f>
        <v>0.55931558935361214</v>
      </c>
      <c r="U39" s="86">
        <f>S39*T39</f>
        <v>0.19808212684024012</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投入係数表!R40</f>
        <v>3.1005505650536076E-2</v>
      </c>
      <c r="E40" s="77">
        <f>$C$20*D40</f>
        <v>3.1005505650536076</v>
      </c>
      <c r="F40" s="76">
        <f>分析係数表!C43</f>
        <v>0.34022693007694482</v>
      </c>
      <c r="G40" s="77">
        <f>E40*F40</f>
        <v>1.0548908002965256</v>
      </c>
      <c r="H40" s="77">
        <v>1.2970336652927554</v>
      </c>
      <c r="I40" s="77">
        <f>C40+H40</f>
        <v>1.2970336652927554</v>
      </c>
      <c r="J40" s="76">
        <f>分析係数表!G43</f>
        <v>0.33724329370148376</v>
      </c>
      <c r="K40" s="78">
        <f>I40*J40</f>
        <v>0.43741590532503671</v>
      </c>
      <c r="L40" s="79"/>
      <c r="M40" s="80"/>
      <c r="N40" s="81">
        <f>分析係数表!H43</f>
        <v>3.0928867340200058E-2</v>
      </c>
      <c r="O40" s="82">
        <f t="shared" si="4"/>
        <v>0.47322566634600577</v>
      </c>
      <c r="P40" s="76">
        <f>分析係数表!C43</f>
        <v>0.34022693007694482</v>
      </c>
      <c r="Q40" s="82">
        <f>O40*P40</f>
        <v>0.16100411569451811</v>
      </c>
      <c r="R40" s="83">
        <v>0.35338012199542401</v>
      </c>
      <c r="S40" s="84">
        <f>I40+R40</f>
        <v>1.6504137872881794</v>
      </c>
      <c r="T40" s="85">
        <f>分析係数表!F43</f>
        <v>0.5626289672791589</v>
      </c>
      <c r="U40" s="86">
        <f>S40*T40</f>
        <v>0.92857060472523378</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投入係数表!R41</f>
        <v>1.4488554042306579E-4</v>
      </c>
      <c r="E41" s="77">
        <f>$C$20*D41</f>
        <v>1.4488554042306579E-2</v>
      </c>
      <c r="F41" s="76">
        <f>分析係数表!C44</f>
        <v>0.45077084579422144</v>
      </c>
      <c r="G41" s="77">
        <f>E41*F41</f>
        <v>6.5310177599858226E-3</v>
      </c>
      <c r="H41" s="77">
        <v>9.9021240168886571E-3</v>
      </c>
      <c r="I41" s="77">
        <f>C41+H41</f>
        <v>9.9021240168886571E-3</v>
      </c>
      <c r="J41" s="76">
        <f>分析係数表!G44</f>
        <v>0.26937180019371798</v>
      </c>
      <c r="K41" s="78">
        <f>I41*J41</f>
        <v>2.6673529721707476E-3</v>
      </c>
      <c r="L41" s="79"/>
      <c r="M41" s="80"/>
      <c r="N41" s="81">
        <f>分析係数表!H44</f>
        <v>0.10969619474561307</v>
      </c>
      <c r="O41" s="82">
        <f t="shared" si="4"/>
        <v>1.6784014197196975</v>
      </c>
      <c r="P41" s="76">
        <f>分析係数表!C44</f>
        <v>0.45077084579422144</v>
      </c>
      <c r="Q41" s="82">
        <f>O41*P41</f>
        <v>0.75657442754927007</v>
      </c>
      <c r="R41" s="83">
        <v>0.76864011599520832</v>
      </c>
      <c r="S41" s="84">
        <f>I41+R41</f>
        <v>0.77854224001209693</v>
      </c>
      <c r="T41" s="85">
        <f>分析係数表!F44</f>
        <v>0.50977584059775838</v>
      </c>
      <c r="U41" s="86">
        <f>S41*T41</f>
        <v>0.39688202484302848</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投入係数表!R42</f>
        <v>5.7954216169226315E-4</v>
      </c>
      <c r="E42" s="77">
        <f>$C$20*D42</f>
        <v>5.7954216169226316E-2</v>
      </c>
      <c r="F42" s="76">
        <f>分析係数表!C45</f>
        <v>1</v>
      </c>
      <c r="G42" s="77">
        <f>E42*F42</f>
        <v>5.7954216169226316E-2</v>
      </c>
      <c r="H42" s="77">
        <v>6.756017286537272E-2</v>
      </c>
      <c r="I42" s="77">
        <f>C42+H42</f>
        <v>6.756017286537272E-2</v>
      </c>
      <c r="J42" s="76">
        <f>分析係数表!G45</f>
        <v>0</v>
      </c>
      <c r="K42" s="78">
        <f>I42*J42</f>
        <v>0</v>
      </c>
      <c r="L42" s="79"/>
      <c r="M42" s="80"/>
      <c r="N42" s="81">
        <f>分析係数表!H45</f>
        <v>0</v>
      </c>
      <c r="O42" s="82">
        <f t="shared" si="4"/>
        <v>0</v>
      </c>
      <c r="P42" s="76">
        <f>分析係数表!C45</f>
        <v>1</v>
      </c>
      <c r="Q42" s="82">
        <f>O42*P42</f>
        <v>0</v>
      </c>
      <c r="R42" s="83">
        <v>9.0975917484546007E-3</v>
      </c>
      <c r="S42" s="84">
        <f>I42+R42</f>
        <v>7.6657764613827326E-2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投入係数表!R43</f>
        <v>6.9545059403071574E-3</v>
      </c>
      <c r="E43" s="77">
        <f>$C$20*D43</f>
        <v>0.69545059403071574</v>
      </c>
      <c r="F43" s="76">
        <f>分析係数表!C46</f>
        <v>7.4198450828512619E-2</v>
      </c>
      <c r="G43" s="77">
        <f>E43*F43</f>
        <v>5.1601356704847952E-2</v>
      </c>
      <c r="H43" s="77">
        <v>5.7029985490832227E-2</v>
      </c>
      <c r="I43" s="77">
        <f>C43+H43</f>
        <v>5.7029985490832227E-2</v>
      </c>
      <c r="J43" s="76">
        <f>分析係数表!G46</f>
        <v>9.2287409360580098E-3</v>
      </c>
      <c r="K43" s="78">
        <f>I43*J43</f>
        <v>5.2631496168203777E-4</v>
      </c>
      <c r="L43" s="79"/>
      <c r="M43" s="80"/>
      <c r="N43" s="81">
        <f>分析係数表!H46</f>
        <v>2.0514344703613255E-2</v>
      </c>
      <c r="O43" s="82">
        <f t="shared" si="4"/>
        <v>0.31387875718943942</v>
      </c>
      <c r="P43" s="76">
        <f>分析係数表!C46</f>
        <v>7.4198450828512619E-2</v>
      </c>
      <c r="Q43" s="82">
        <f>O43*P43</f>
        <v>2.3289317531435271E-2</v>
      </c>
      <c r="R43" s="83">
        <v>2.758225625776415E-2</v>
      </c>
      <c r="S43" s="84">
        <f>I43+R43</f>
        <v>8.4612241748596384E-2</v>
      </c>
      <c r="T43" s="85">
        <f>分析係数表!F46</f>
        <v>0.31311799604482532</v>
      </c>
      <c r="U43" s="86">
        <f>S43*T43</f>
        <v>2.6493615577180805E-2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投入係数表!R44</f>
        <v>0.54621848739495793</v>
      </c>
      <c r="E44" s="91">
        <f>SUM(E5:E43)</f>
        <v>54.621848739495796</v>
      </c>
      <c r="F44" s="92">
        <f>分析係数表!C47</f>
        <v>0.51595339019249375</v>
      </c>
      <c r="G44" s="91">
        <f>SUM(G5:G43)</f>
        <v>9.4540521634604708</v>
      </c>
      <c r="H44" s="91">
        <f>SUM(H5:H43)</f>
        <v>10.982959892031481</v>
      </c>
      <c r="I44" s="91">
        <f>SUM(I6:I43)</f>
        <v>110.9829502641645</v>
      </c>
      <c r="J44" s="92">
        <f>分析係数表!G47</f>
        <v>0.27631170572057684</v>
      </c>
      <c r="K44" s="93">
        <f>SUM(K5:K43)</f>
        <v>24.389669272401466</v>
      </c>
      <c r="L44" s="94">
        <f>最終需要_まとめ!$L$33</f>
        <v>0.62733333333333341</v>
      </c>
      <c r="M44" s="91">
        <f>K44*L44</f>
        <v>15.300452523553188</v>
      </c>
      <c r="N44" s="95">
        <f>分析係数表!H47</f>
        <v>1</v>
      </c>
      <c r="O44" s="96">
        <f>SUM(O5:O43)</f>
        <v>15.300452523553188</v>
      </c>
      <c r="P44" s="92">
        <f>分析係数表!C47</f>
        <v>0.51595339019249375</v>
      </c>
      <c r="Q44" s="96">
        <f>SUM(Q5:Q43)</f>
        <v>8.7589400574423593</v>
      </c>
      <c r="R44" s="91">
        <f>SUM(R5:R43)</f>
        <v>9.8722365908614442</v>
      </c>
      <c r="S44" s="97">
        <f>SUM(S5:S43)</f>
        <v>120.85519648289292</v>
      </c>
      <c r="T44" s="98">
        <f>分析係数表!F47</f>
        <v>0.58636886885395456</v>
      </c>
      <c r="U44" s="99">
        <f>SUM(U5:U43)</f>
        <v>56.489412824169143</v>
      </c>
      <c r="V44" s="100">
        <f>分析係数表!D47</f>
        <v>7.5124891062718996E-2</v>
      </c>
      <c r="W44" s="164">
        <f>SUM(W5:W43)</f>
        <v>10</v>
      </c>
      <c r="X44" s="92">
        <f>分析係数表!E47</f>
        <v>6.0854966829428862E-2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297</v>
      </c>
      <c r="S2" s="3" t="s">
        <v>153</v>
      </c>
      <c r="U2" s="64" t="s">
        <v>210</v>
      </c>
      <c r="W2" s="3" t="s">
        <v>130</v>
      </c>
      <c r="Y2" s="3" t="s">
        <v>154</v>
      </c>
    </row>
    <row r="3" spans="1:25" ht="44" x14ac:dyDescent="0.2">
      <c r="B3" s="65"/>
      <c r="C3" s="66" t="s">
        <v>228</v>
      </c>
      <c r="D3" s="66" t="s">
        <v>313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投入係数表!S5</f>
        <v>0</v>
      </c>
      <c r="E5" s="77">
        <f t="shared" ref="E5:E38" si="0">$C$21*D5</f>
        <v>0</v>
      </c>
      <c r="F5" s="76">
        <f>分析係数表!C8</f>
        <v>4.9649173197653385E-3</v>
      </c>
      <c r="G5" s="77">
        <f t="shared" ref="G5:G38" si="1">E5*F5</f>
        <v>0</v>
      </c>
      <c r="H5" s="77">
        <f t="array" ref="H5:H43">MMULT(逆行列係数!C5:AO43,'17'!G5:G43)</f>
        <v>1.2285247794477574E-5</v>
      </c>
      <c r="I5" s="77">
        <f t="shared" ref="I5:I38" si="2">C5+H5</f>
        <v>1.2285247794477574E-5</v>
      </c>
      <c r="J5" s="76">
        <f>分析係数表!G8</f>
        <v>0.11989459815546773</v>
      </c>
      <c r="K5" s="78">
        <f t="shared" ref="K5:K38" si="3">I5*J5</f>
        <v>1.4729348475592349E-6</v>
      </c>
      <c r="L5" s="79" t="s">
        <v>184</v>
      </c>
      <c r="M5" s="80" t="s">
        <v>184</v>
      </c>
      <c r="N5" s="81">
        <f>分析係数表!H8</f>
        <v>9.9138626395589742E-3</v>
      </c>
      <c r="O5" s="82">
        <f t="shared" ref="O5:O43" si="4">$M$44*N5</f>
        <v>0.15226681227700875</v>
      </c>
      <c r="P5" s="76">
        <f>分析係数表!C8</f>
        <v>4.9649173197653385E-3</v>
      </c>
      <c r="Q5" s="82">
        <f t="shared" ref="Q5:Q38" si="5">O5*P5</f>
        <v>7.5599213349957818E-4</v>
      </c>
      <c r="R5" s="83">
        <f t="array" ref="R5:R43">MMULT(逆行列係数!C5:AO43,'17'!Q5:Q43)</f>
        <v>1.1446127480062751E-3</v>
      </c>
      <c r="S5" s="84">
        <f t="shared" ref="S5:S38" si="6">I5+R5</f>
        <v>1.1568979958007527E-3</v>
      </c>
      <c r="T5" s="85">
        <f>分析係数表!F8</f>
        <v>0.45454545454545453</v>
      </c>
      <c r="U5" s="86">
        <f t="shared" ref="U5:U38" si="7">S5*T5</f>
        <v>5.258627253639785E-4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投入係数表!S6</f>
        <v>0</v>
      </c>
      <c r="E6" s="77">
        <f t="shared" si="0"/>
        <v>0</v>
      </c>
      <c r="F6" s="76">
        <f>分析係数表!C9</f>
        <v>0.15391380826737022</v>
      </c>
      <c r="G6" s="77">
        <f t="shared" si="1"/>
        <v>0</v>
      </c>
      <c r="H6" s="77">
        <v>5.541336601046453E-5</v>
      </c>
      <c r="I6" s="77">
        <f t="shared" si="2"/>
        <v>5.541336601046453E-5</v>
      </c>
      <c r="J6" s="76">
        <f>分析係数表!G9</f>
        <v>0.24468085106382978</v>
      </c>
      <c r="K6" s="78">
        <f t="shared" si="3"/>
        <v>1.355858955575196E-5</v>
      </c>
      <c r="L6" s="79"/>
      <c r="M6" s="80"/>
      <c r="N6" s="81">
        <f>分析係数表!H9</f>
        <v>5.2529564767522905E-4</v>
      </c>
      <c r="O6" s="82">
        <f t="shared" si="4"/>
        <v>8.0680050432948118E-3</v>
      </c>
      <c r="P6" s="76">
        <f>分析係数表!C9</f>
        <v>0.15391380826737022</v>
      </c>
      <c r="Q6" s="82">
        <f t="shared" si="5"/>
        <v>1.2417773813338537E-3</v>
      </c>
      <c r="R6" s="83">
        <v>1.4397794639874383E-3</v>
      </c>
      <c r="S6" s="84">
        <f t="shared" si="6"/>
        <v>1.4951928299979029E-3</v>
      </c>
      <c r="T6" s="85">
        <f>分析係数表!F9</f>
        <v>0.66489361702127658</v>
      </c>
      <c r="U6" s="86">
        <f t="shared" si="7"/>
        <v>9.9414416888158426E-4</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投入係数表!S7</f>
        <v>0</v>
      </c>
      <c r="E7" s="77">
        <f t="shared" si="0"/>
        <v>0</v>
      </c>
      <c r="F7" s="76">
        <f>分析係数表!C10</f>
        <v>3.7301329873500322E-3</v>
      </c>
      <c r="G7" s="77">
        <f t="shared" si="1"/>
        <v>0</v>
      </c>
      <c r="H7" s="77">
        <v>8.7005858809375994E-7</v>
      </c>
      <c r="I7" s="77">
        <f t="shared" si="2"/>
        <v>8.7005858809375994E-7</v>
      </c>
      <c r="J7" s="76">
        <f>分析係数表!G10</f>
        <v>0.17857142857142858</v>
      </c>
      <c r="K7" s="78">
        <f t="shared" si="3"/>
        <v>1.5536760501674284E-7</v>
      </c>
      <c r="L7" s="79"/>
      <c r="M7" s="80"/>
      <c r="N7" s="81">
        <f>分析係数表!H10</f>
        <v>9.7827374022421611E-4</v>
      </c>
      <c r="O7" s="82">
        <f t="shared" si="4"/>
        <v>1.5025286245530881E-2</v>
      </c>
      <c r="P7" s="76">
        <f>分析係数表!C10</f>
        <v>3.7301329873500322E-3</v>
      </c>
      <c r="Q7" s="82">
        <f t="shared" si="5"/>
        <v>5.6046315868831455E-5</v>
      </c>
      <c r="R7" s="83">
        <v>1.1022411692577842E-4</v>
      </c>
      <c r="S7" s="84">
        <f t="shared" si="6"/>
        <v>1.1109417551387218E-4</v>
      </c>
      <c r="T7" s="85">
        <f>分析係数表!F10</f>
        <v>0.5178571428571429</v>
      </c>
      <c r="U7" s="86">
        <f t="shared" si="7"/>
        <v>5.7530912319683815E-5</v>
      </c>
      <c r="V7" s="87">
        <f>分析係数表!D10</f>
        <v>0</v>
      </c>
      <c r="W7" s="88">
        <f t="shared" si="8"/>
        <v>0</v>
      </c>
      <c r="X7" s="76">
        <f>分析係数表!E10</f>
        <v>0</v>
      </c>
      <c r="Y7" s="89">
        <f t="shared" si="9"/>
        <v>0</v>
      </c>
    </row>
    <row r="8" spans="1:25" x14ac:dyDescent="0.2">
      <c r="A8" s="6" t="s">
        <v>222</v>
      </c>
      <c r="B8" s="5" t="s">
        <v>27</v>
      </c>
      <c r="C8" s="90"/>
      <c r="D8" s="76">
        <f>投入係数表!S8</f>
        <v>0</v>
      </c>
      <c r="E8" s="77">
        <f t="shared" si="0"/>
        <v>0</v>
      </c>
      <c r="F8" s="76">
        <f>分析係数表!C11</f>
        <v>0.13696369636963701</v>
      </c>
      <c r="G8" s="77">
        <f t="shared" si="1"/>
        <v>0</v>
      </c>
      <c r="H8" s="77">
        <v>1.1599796195540947E-2</v>
      </c>
      <c r="I8" s="77">
        <f t="shared" si="2"/>
        <v>1.1599796195540947E-2</v>
      </c>
      <c r="J8" s="76">
        <f>分析係数表!G11</f>
        <v>0.3392857142857143</v>
      </c>
      <c r="K8" s="78">
        <f t="shared" si="3"/>
        <v>3.9356451377728216E-3</v>
      </c>
      <c r="L8" s="79"/>
      <c r="M8" s="80"/>
      <c r="N8" s="81">
        <f>分析係数表!H11</f>
        <v>-1.9072761791536302E-5</v>
      </c>
      <c r="O8" s="82">
        <f t="shared" si="4"/>
        <v>-2.9293815588362401E-4</v>
      </c>
      <c r="P8" s="76">
        <f>分析係数表!C11</f>
        <v>0.13696369636963701</v>
      </c>
      <c r="Q8" s="82">
        <f t="shared" si="5"/>
        <v>-4.0121892637526074E-5</v>
      </c>
      <c r="R8" s="83">
        <v>7.3832150408649868E-4</v>
      </c>
      <c r="S8" s="84">
        <f t="shared" si="6"/>
        <v>1.2338117699627445E-2</v>
      </c>
      <c r="T8" s="85">
        <f>分析係数表!F11</f>
        <v>0.56043956043956045</v>
      </c>
      <c r="U8" s="86">
        <f t="shared" si="7"/>
        <v>6.9147692602307661E-3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投入係数表!S9</f>
        <v>0</v>
      </c>
      <c r="E9" s="77">
        <f t="shared" si="0"/>
        <v>0</v>
      </c>
      <c r="F9" s="76">
        <f>分析係数表!C12</f>
        <v>0.20704451619317732</v>
      </c>
      <c r="G9" s="77">
        <f t="shared" si="1"/>
        <v>0</v>
      </c>
      <c r="H9" s="77">
        <v>6.1275875661174594E-4</v>
      </c>
      <c r="I9" s="77">
        <f t="shared" si="2"/>
        <v>6.1275875661174594E-4</v>
      </c>
      <c r="J9" s="76">
        <f>分析係数表!G12</f>
        <v>0.14105339609201503</v>
      </c>
      <c r="K9" s="78">
        <f t="shared" si="3"/>
        <v>8.6431703605207232E-5</v>
      </c>
      <c r="L9" s="79"/>
      <c r="M9" s="80"/>
      <c r="N9" s="81">
        <f>分析係数表!H12</f>
        <v>8.4721207878004259E-2</v>
      </c>
      <c r="O9" s="82">
        <f t="shared" si="4"/>
        <v>1.3012312884350579</v>
      </c>
      <c r="P9" s="76">
        <f>分析係数表!C12</f>
        <v>0.20704451619317732</v>
      </c>
      <c r="Q9" s="82">
        <f t="shared" si="5"/>
        <v>0.26941280256946132</v>
      </c>
      <c r="R9" s="83">
        <v>0.30732504173514863</v>
      </c>
      <c r="S9" s="84">
        <f t="shared" si="6"/>
        <v>0.30793780049176039</v>
      </c>
      <c r="T9" s="85">
        <f>分析係数表!F12</f>
        <v>0.31004441526879617</v>
      </c>
      <c r="U9" s="86">
        <f t="shared" si="7"/>
        <v>9.5474395292627065E-2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投入係数表!S10</f>
        <v>1.1714745936447504E-3</v>
      </c>
      <c r="E10" s="77">
        <f t="shared" si="0"/>
        <v>0.11714745936447504</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0.2089991684664706</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投入係数表!S11</f>
        <v>5.2716356714013765E-3</v>
      </c>
      <c r="E11" s="77">
        <f t="shared" si="0"/>
        <v>0.52716356714013768</v>
      </c>
      <c r="F11" s="76">
        <f>分析係数表!C14</f>
        <v>3.4828780992665287E-2</v>
      </c>
      <c r="G11" s="77">
        <f t="shared" si="1"/>
        <v>1.8360464427236059E-2</v>
      </c>
      <c r="H11" s="77">
        <v>2.2207698814793089E-2</v>
      </c>
      <c r="I11" s="77">
        <f t="shared" si="2"/>
        <v>2.2207698814793089E-2</v>
      </c>
      <c r="J11" s="76">
        <f>分析係数表!G14</f>
        <v>0.17656215254614188</v>
      </c>
      <c r="K11" s="78">
        <f t="shared" si="3"/>
        <v>3.9210391058362715E-3</v>
      </c>
      <c r="L11" s="79"/>
      <c r="M11" s="80"/>
      <c r="N11" s="81">
        <f>分析係数表!H14</f>
        <v>1.0569488826143035E-3</v>
      </c>
      <c r="O11" s="82">
        <f t="shared" si="4"/>
        <v>1.6233656138550833E-2</v>
      </c>
      <c r="P11" s="76">
        <f>分析係数表!C14</f>
        <v>3.4828780992665287E-2</v>
      </c>
      <c r="Q11" s="82">
        <f t="shared" si="5"/>
        <v>5.6539845435982336E-4</v>
      </c>
      <c r="R11" s="83">
        <v>2.3846164449693656E-3</v>
      </c>
      <c r="S11" s="84">
        <f t="shared" si="6"/>
        <v>2.4592315259762455E-2</v>
      </c>
      <c r="T11" s="85">
        <f>分析係数表!F14</f>
        <v>0.31487658438959304</v>
      </c>
      <c r="U11" s="86">
        <f t="shared" si="7"/>
        <v>7.7435442312260693E-3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投入係数表!S12</f>
        <v>1.7132815932054474E-2</v>
      </c>
      <c r="E12" s="77">
        <f t="shared" si="0"/>
        <v>1.7132815932054475</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0.11890847977576105</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投入係数表!S13</f>
        <v>8.7860594523356272E-4</v>
      </c>
      <c r="E13" s="77">
        <f t="shared" si="0"/>
        <v>8.7860594523356275E-2</v>
      </c>
      <c r="F13" s="76">
        <f>分析係数表!C16</f>
        <v>1.5929944110702698E-2</v>
      </c>
      <c r="G13" s="77">
        <f t="shared" si="1"/>
        <v>1.399614360290177E-3</v>
      </c>
      <c r="H13" s="77">
        <v>2.7580661800632508E-3</v>
      </c>
      <c r="I13" s="77">
        <f t="shared" si="2"/>
        <v>2.7580661800632508E-3</v>
      </c>
      <c r="J13" s="76">
        <f>分析係数表!G16</f>
        <v>3.3304867634500426E-2</v>
      </c>
      <c r="K13" s="78">
        <f t="shared" si="3"/>
        <v>9.1857029054198783E-5</v>
      </c>
      <c r="L13" s="79"/>
      <c r="M13" s="80"/>
      <c r="N13" s="81">
        <f>分析係数表!H16</f>
        <v>1.5715955716225912E-2</v>
      </c>
      <c r="O13" s="82">
        <f t="shared" si="4"/>
        <v>0.24138104044810618</v>
      </c>
      <c r="P13" s="76">
        <f>分析係数表!C16</f>
        <v>1.5929944110702698E-2</v>
      </c>
      <c r="Q13" s="82">
        <f t="shared" si="5"/>
        <v>3.8451864837215988E-3</v>
      </c>
      <c r="R13" s="83">
        <v>4.460393127017335E-3</v>
      </c>
      <c r="S13" s="84">
        <f t="shared" si="6"/>
        <v>7.2184593070805858E-3</v>
      </c>
      <c r="T13" s="85">
        <f>分析係数表!F16</f>
        <v>0.28693424423569597</v>
      </c>
      <c r="U13" s="86">
        <f t="shared" si="7"/>
        <v>2.0712231658232935E-3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投入係数表!S14</f>
        <v>4.1001610777566262E-2</v>
      </c>
      <c r="E14" s="77">
        <f t="shared" si="0"/>
        <v>4.100161077756626</v>
      </c>
      <c r="F14" s="76">
        <f>分析係数表!C17</f>
        <v>3.0755163958272713E-2</v>
      </c>
      <c r="G14" s="77">
        <f t="shared" si="1"/>
        <v>0.12610112620173319</v>
      </c>
      <c r="H14" s="77">
        <v>0.13346775533295149</v>
      </c>
      <c r="I14" s="77">
        <f t="shared" si="2"/>
        <v>0.13346775533295149</v>
      </c>
      <c r="J14" s="76">
        <f>分析係数表!G17</f>
        <v>0.21735668789808918</v>
      </c>
      <c r="K14" s="78">
        <f t="shared" si="3"/>
        <v>2.9010109240362864E-2</v>
      </c>
      <c r="L14" s="79"/>
      <c r="M14" s="80"/>
      <c r="N14" s="81">
        <f>分析係数表!H17</f>
        <v>2.8450203005708319E-3</v>
      </c>
      <c r="O14" s="82">
        <f t="shared" si="4"/>
        <v>4.3696608252640587E-2</v>
      </c>
      <c r="P14" s="76">
        <f>分析係数表!C17</f>
        <v>3.0755163958272713E-2</v>
      </c>
      <c r="Q14" s="82">
        <f t="shared" si="5"/>
        <v>1.3438963512303738E-3</v>
      </c>
      <c r="R14" s="83">
        <v>2.869976522495475E-3</v>
      </c>
      <c r="S14" s="84">
        <f t="shared" si="6"/>
        <v>0.13633773185544698</v>
      </c>
      <c r="T14" s="85">
        <f>分析係数表!F17</f>
        <v>0.33877388535031849</v>
      </c>
      <c r="U14" s="86">
        <f t="shared" si="7"/>
        <v>4.6187663140519662E-2</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投入係数表!S15</f>
        <v>1.9036462146727193E-2</v>
      </c>
      <c r="E15" s="77">
        <f t="shared" si="0"/>
        <v>1.9036462146727193</v>
      </c>
      <c r="F15" s="76">
        <f>分析係数表!C18</f>
        <v>0.10308017346825304</v>
      </c>
      <c r="G15" s="77">
        <f t="shared" si="1"/>
        <v>0.19622818203064718</v>
      </c>
      <c r="H15" s="77">
        <v>0.20684696230542743</v>
      </c>
      <c r="I15" s="77">
        <f t="shared" si="2"/>
        <v>0.20684696230542743</v>
      </c>
      <c r="J15" s="76">
        <f>分析係数表!G18</f>
        <v>0.21565836298932384</v>
      </c>
      <c r="K15" s="78">
        <f t="shared" si="3"/>
        <v>4.4608277280102852E-2</v>
      </c>
      <c r="L15" s="79"/>
      <c r="M15" s="80"/>
      <c r="N15" s="81">
        <f>分析係数表!H18</f>
        <v>4.148325689659146E-4</v>
      </c>
      <c r="O15" s="82">
        <f t="shared" si="4"/>
        <v>6.3714048904688226E-3</v>
      </c>
      <c r="P15" s="76">
        <f>分析係数表!C18</f>
        <v>0.10308017346825304</v>
      </c>
      <c r="Q15" s="82">
        <f t="shared" si="5"/>
        <v>6.5676552134600198E-4</v>
      </c>
      <c r="R15" s="83">
        <v>1.640347126045318E-3</v>
      </c>
      <c r="S15" s="84">
        <f t="shared" si="6"/>
        <v>0.20848730943147276</v>
      </c>
      <c r="T15" s="85">
        <f>分析係数表!F18</f>
        <v>0.45978647686832741</v>
      </c>
      <c r="U15" s="86">
        <f t="shared" si="7"/>
        <v>9.5859645475253663E-2</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投入係数表!S16</f>
        <v>2.3283057548689413E-2</v>
      </c>
      <c r="E16" s="77">
        <f t="shared" si="0"/>
        <v>2.3283057548689414</v>
      </c>
      <c r="F16" s="76">
        <f>分析係数表!C19</f>
        <v>0.24776062511911567</v>
      </c>
      <c r="G16" s="77">
        <f t="shared" si="1"/>
        <v>0.57686248929476347</v>
      </c>
      <c r="H16" s="77">
        <v>0.70163696223305727</v>
      </c>
      <c r="I16" s="77">
        <f t="shared" si="2"/>
        <v>0.70163696223305727</v>
      </c>
      <c r="J16" s="76">
        <f>分析係数表!G19</f>
        <v>5.7676438653637349E-2</v>
      </c>
      <c r="K16" s="78">
        <f t="shared" si="3"/>
        <v>4.0467921209359395E-2</v>
      </c>
      <c r="L16" s="79"/>
      <c r="M16" s="80"/>
      <c r="N16" s="81">
        <f>分析係数表!H19</f>
        <v>-1.0648958666941103E-4</v>
      </c>
      <c r="O16" s="82">
        <f t="shared" si="4"/>
        <v>-1.6355713703502341E-3</v>
      </c>
      <c r="P16" s="76">
        <f>分析係数表!C19</f>
        <v>0.24776062511911567</v>
      </c>
      <c r="Q16" s="82">
        <f t="shared" si="5"/>
        <v>-4.0523018514490269E-4</v>
      </c>
      <c r="R16" s="83">
        <v>1.3870184266536688E-3</v>
      </c>
      <c r="S16" s="84">
        <f t="shared" si="6"/>
        <v>0.70302398065971095</v>
      </c>
      <c r="T16" s="85">
        <f>分析係数表!F19</f>
        <v>0.24017372421281216</v>
      </c>
      <c r="U16" s="86">
        <f t="shared" si="7"/>
        <v>0.16884788764595882</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投入係数表!S17</f>
        <v>3.8219358617659981E-2</v>
      </c>
      <c r="E17" s="77">
        <f t="shared" si="0"/>
        <v>3.821935861765998</v>
      </c>
      <c r="F17" s="76">
        <f>分析係数表!C20</f>
        <v>4.2097488921713389E-2</v>
      </c>
      <c r="G17" s="77">
        <f t="shared" si="1"/>
        <v>0.16089390260019321</v>
      </c>
      <c r="H17" s="77">
        <v>0.17104245513257663</v>
      </c>
      <c r="I17" s="77">
        <f t="shared" si="2"/>
        <v>0.17104245513257663</v>
      </c>
      <c r="J17" s="76">
        <f>分析係数表!G20</f>
        <v>0.10005104645227157</v>
      </c>
      <c r="K17" s="78">
        <f t="shared" si="3"/>
        <v>1.7112976623780002E-2</v>
      </c>
      <c r="L17" s="79"/>
      <c r="M17" s="80"/>
      <c r="N17" s="81">
        <f>分析係数表!H20</f>
        <v>5.1814336200340294E-4</v>
      </c>
      <c r="O17" s="82">
        <f t="shared" si="4"/>
        <v>7.9581532348384533E-3</v>
      </c>
      <c r="P17" s="76">
        <f>分析係数表!C20</f>
        <v>4.2097488921713389E-2</v>
      </c>
      <c r="Q17" s="82">
        <f t="shared" si="5"/>
        <v>3.3501826764090935E-4</v>
      </c>
      <c r="R17" s="83">
        <v>7.810540417903277E-4</v>
      </c>
      <c r="S17" s="84">
        <f t="shared" si="6"/>
        <v>0.17182350917436695</v>
      </c>
      <c r="T17" s="85">
        <f>分析係数表!F20</f>
        <v>0.22307299642674835</v>
      </c>
      <c r="U17" s="86">
        <f t="shared" si="7"/>
        <v>3.832918504808492E-2</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投入係数表!S18</f>
        <v>4.0415873480743887E-2</v>
      </c>
      <c r="E18" s="77">
        <f t="shared" si="0"/>
        <v>4.0415873480743887</v>
      </c>
      <c r="F18" s="76">
        <f>分析係数表!C21</f>
        <v>2.2200270354580387E-2</v>
      </c>
      <c r="G18" s="77">
        <f t="shared" si="1"/>
        <v>8.9724331788903017E-2</v>
      </c>
      <c r="H18" s="77">
        <v>9.3745545406343556E-2</v>
      </c>
      <c r="I18" s="77">
        <f t="shared" si="2"/>
        <v>9.3745545406343556E-2</v>
      </c>
      <c r="J18" s="76">
        <f>分析係数表!G21</f>
        <v>0.28466453674121406</v>
      </c>
      <c r="K18" s="78">
        <f t="shared" si="3"/>
        <v>2.6686032254649234E-2</v>
      </c>
      <c r="L18" s="79"/>
      <c r="M18" s="80"/>
      <c r="N18" s="81">
        <f>分析係数表!H21</f>
        <v>8.5827428061913363E-4</v>
      </c>
      <c r="O18" s="82">
        <f t="shared" si="4"/>
        <v>1.3182217014763081E-2</v>
      </c>
      <c r="P18" s="76">
        <f>分析係数表!C21</f>
        <v>2.2200270354580387E-2</v>
      </c>
      <c r="Q18" s="82">
        <f t="shared" si="5"/>
        <v>2.9264878160049001E-4</v>
      </c>
      <c r="R18" s="83">
        <v>8.1527232458374857E-4</v>
      </c>
      <c r="S18" s="84">
        <f t="shared" si="6"/>
        <v>9.456081773092731E-2</v>
      </c>
      <c r="T18" s="85">
        <f>分析係数表!F21</f>
        <v>0.42523961661341853</v>
      </c>
      <c r="U18" s="86">
        <f t="shared" si="7"/>
        <v>4.0211005878550879E-2</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投入係数表!S19</f>
        <v>1.5522038365792941E-2</v>
      </c>
      <c r="E19" s="77">
        <f t="shared" si="0"/>
        <v>1.5522038365792941</v>
      </c>
      <c r="F19" s="76">
        <f>分析係数表!C22</f>
        <v>3.5555555555555562E-2</v>
      </c>
      <c r="G19" s="77">
        <f t="shared" si="1"/>
        <v>5.5189469745041575E-2</v>
      </c>
      <c r="H19" s="77">
        <v>5.8253118025661146E-2</v>
      </c>
      <c r="I19" s="77">
        <f t="shared" si="2"/>
        <v>5.8253118025661146E-2</v>
      </c>
      <c r="J19" s="76">
        <f>分析係数表!G22</f>
        <v>0.1945879458794588</v>
      </c>
      <c r="K19" s="78">
        <f t="shared" si="3"/>
        <v>1.1335354577687078E-2</v>
      </c>
      <c r="L19" s="79"/>
      <c r="M19" s="80"/>
      <c r="N19" s="81">
        <f>分析係数表!H22</f>
        <v>4.0529618807014647E-5</v>
      </c>
      <c r="O19" s="82">
        <f t="shared" si="4"/>
        <v>6.2249358125270114E-4</v>
      </c>
      <c r="P19" s="76">
        <f>分析係数表!C22</f>
        <v>3.5555555555555562E-2</v>
      </c>
      <c r="Q19" s="82">
        <f t="shared" si="5"/>
        <v>2.2133105111207156E-5</v>
      </c>
      <c r="R19" s="83">
        <v>3.6069418132114137E-4</v>
      </c>
      <c r="S19" s="84">
        <f t="shared" si="6"/>
        <v>5.8613812206982287E-2</v>
      </c>
      <c r="T19" s="85">
        <f>分析係数表!F22</f>
        <v>0.41303813038130383</v>
      </c>
      <c r="U19" s="86">
        <f t="shared" si="7"/>
        <v>2.4209739408492807E-2</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投入係数表!S20</f>
        <v>1.9036462146727192E-3</v>
      </c>
      <c r="E20" s="77">
        <f t="shared" si="0"/>
        <v>0.19036462146727193</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3.6617269485453004E-4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75">
        <f>最終需要_まとめ!C22</f>
        <v>100</v>
      </c>
      <c r="D21" s="76">
        <f>投入係数表!S21</f>
        <v>8.8592766144384244E-2</v>
      </c>
      <c r="E21" s="77">
        <f t="shared" si="0"/>
        <v>8.859276614438425</v>
      </c>
      <c r="F21" s="76">
        <f>分析係数表!C24</f>
        <v>0.31901223099551013</v>
      </c>
      <c r="G21" s="77">
        <f t="shared" si="1"/>
        <v>2.8262175977783519</v>
      </c>
      <c r="H21" s="77">
        <v>2.9140911574006321</v>
      </c>
      <c r="I21" s="77">
        <f t="shared" si="2"/>
        <v>102.91409115740063</v>
      </c>
      <c r="J21" s="76">
        <f>分析係数表!G24</f>
        <v>0.20822960902035437</v>
      </c>
      <c r="K21" s="78">
        <f t="shared" si="3"/>
        <v>21.429760964390642</v>
      </c>
      <c r="L21" s="79"/>
      <c r="M21" s="80"/>
      <c r="N21" s="81">
        <f>分析係数表!H24</f>
        <v>2.9960129980871608E-4</v>
      </c>
      <c r="O21" s="82">
        <f t="shared" si="4"/>
        <v>4.6015701986719271E-3</v>
      </c>
      <c r="P21" s="76">
        <f>分析係数表!C24</f>
        <v>0.31901223099551013</v>
      </c>
      <c r="Q21" s="82">
        <f t="shared" si="5"/>
        <v>1.4679571751607843E-3</v>
      </c>
      <c r="R21" s="83">
        <v>6.2305930588740866E-3</v>
      </c>
      <c r="S21" s="84">
        <f t="shared" si="6"/>
        <v>102.92032175045951</v>
      </c>
      <c r="T21" s="85">
        <f>分析係数表!F24</f>
        <v>0.39288329184360815</v>
      </c>
      <c r="U21" s="86">
        <f t="shared" si="7"/>
        <v>40.435674806923835</v>
      </c>
      <c r="V21" s="87">
        <f>分析係数表!D24</f>
        <v>9.7085956948308683E-2</v>
      </c>
      <c r="W21" s="88">
        <f t="shared" si="8"/>
        <v>10</v>
      </c>
      <c r="X21" s="76">
        <f>分析係数表!E24</f>
        <v>9.7525259920925464E-2</v>
      </c>
      <c r="Y21" s="89">
        <f t="shared" si="9"/>
        <v>10</v>
      </c>
    </row>
    <row r="22" spans="1:25" x14ac:dyDescent="0.2">
      <c r="A22" s="6" t="s">
        <v>10</v>
      </c>
      <c r="B22" s="5" t="s">
        <v>272</v>
      </c>
      <c r="C22" s="90"/>
      <c r="D22" s="76">
        <f>投入係数表!S22</f>
        <v>0.14072338556157563</v>
      </c>
      <c r="E22" s="77">
        <f t="shared" si="0"/>
        <v>14.072338556157563</v>
      </c>
      <c r="F22" s="76">
        <f>分析係数表!C25</f>
        <v>9.6759875721260657E-3</v>
      </c>
      <c r="G22" s="77">
        <f t="shared" si="1"/>
        <v>0.13616377298013105</v>
      </c>
      <c r="H22" s="77">
        <v>0.14152616114120051</v>
      </c>
      <c r="I22" s="77">
        <f t="shared" si="2"/>
        <v>0.14152616114120051</v>
      </c>
      <c r="J22" s="76">
        <f>分析係数表!G25</f>
        <v>0.19730305180979418</v>
      </c>
      <c r="K22" s="78">
        <f t="shared" si="3"/>
        <v>2.7923543504083565E-2</v>
      </c>
      <c r="L22" s="79"/>
      <c r="M22" s="80"/>
      <c r="N22" s="81">
        <f>分析係数表!H25</f>
        <v>4.8079253682831098E-4</v>
      </c>
      <c r="O22" s="82">
        <f t="shared" si="4"/>
        <v>7.3844826795663558E-3</v>
      </c>
      <c r="P22" s="76">
        <f>分析係数表!C25</f>
        <v>9.6759875721260657E-3</v>
      </c>
      <c r="Q22" s="82">
        <f t="shared" si="5"/>
        <v>7.1452162634064249E-5</v>
      </c>
      <c r="R22" s="83">
        <v>5.2658937361552182E-4</v>
      </c>
      <c r="S22" s="84">
        <f t="shared" si="6"/>
        <v>0.14205275051481603</v>
      </c>
      <c r="T22" s="85">
        <f>分析係数表!F25</f>
        <v>0.35095812633073104</v>
      </c>
      <c r="U22" s="86">
        <f t="shared" si="7"/>
        <v>4.985456716080662E-2</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投入係数表!S23</f>
        <v>2.006150241616635E-2</v>
      </c>
      <c r="E23" s="77">
        <f t="shared" si="0"/>
        <v>2.006150241616635</v>
      </c>
      <c r="F23" s="76">
        <f>分析係数表!C26</f>
        <v>0.20974434975917011</v>
      </c>
      <c r="G23" s="77">
        <f t="shared" si="1"/>
        <v>0.42077867794708312</v>
      </c>
      <c r="H23" s="77">
        <v>0.44968554189878684</v>
      </c>
      <c r="I23" s="77">
        <f t="shared" si="2"/>
        <v>0.44968554189878684</v>
      </c>
      <c r="J23" s="76">
        <f>分析係数表!G26</f>
        <v>0.19643642762868455</v>
      </c>
      <c r="K23" s="78">
        <f t="shared" si="3"/>
        <v>8.8334621406866834E-2</v>
      </c>
      <c r="L23" s="79"/>
      <c r="M23" s="80"/>
      <c r="N23" s="81">
        <f>分析係数表!H26</f>
        <v>9.4871095944733495E-3</v>
      </c>
      <c r="O23" s="82">
        <f t="shared" si="4"/>
        <v>0.14571232103911266</v>
      </c>
      <c r="P23" s="76">
        <f>分析係数表!C26</f>
        <v>0.20974434975917011</v>
      </c>
      <c r="Q23" s="82">
        <f t="shared" si="5"/>
        <v>3.0562336028248129E-2</v>
      </c>
      <c r="R23" s="83">
        <v>3.348696953793192E-2</v>
      </c>
      <c r="S23" s="84">
        <f t="shared" si="6"/>
        <v>0.48317251143671874</v>
      </c>
      <c r="T23" s="85">
        <f>分析係数表!F26</f>
        <v>0.33536547042926279</v>
      </c>
      <c r="U23" s="86">
        <f t="shared" si="7"/>
        <v>0.16203937659646353</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投入係数表!S24</f>
        <v>0</v>
      </c>
      <c r="E24" s="77">
        <f t="shared" si="0"/>
        <v>0</v>
      </c>
      <c r="F24" s="76">
        <f>分析係数表!C27</f>
        <v>0.55184986183604545</v>
      </c>
      <c r="G24" s="77">
        <f t="shared" si="1"/>
        <v>0</v>
      </c>
      <c r="H24" s="77">
        <v>2.1851236045129867E-3</v>
      </c>
      <c r="I24" s="77">
        <f t="shared" si="2"/>
        <v>2.1851236045129867E-3</v>
      </c>
      <c r="J24" s="76">
        <f>分析係数表!G27</f>
        <v>0.17101045662340392</v>
      </c>
      <c r="K24" s="78">
        <f t="shared" si="3"/>
        <v>3.7367898538634415E-4</v>
      </c>
      <c r="L24" s="79"/>
      <c r="M24" s="80"/>
      <c r="N24" s="81">
        <f>分析係数表!H27</f>
        <v>1.0662468539876775E-2</v>
      </c>
      <c r="O24" s="82">
        <f t="shared" si="4"/>
        <v>0.16376463489544099</v>
      </c>
      <c r="P24" s="76">
        <f>分析係数表!C27</f>
        <v>0.55184986183604545</v>
      </c>
      <c r="Q24" s="82">
        <f t="shared" si="5"/>
        <v>9.0373491140679538E-2</v>
      </c>
      <c r="R24" s="83">
        <v>9.289379444311209E-2</v>
      </c>
      <c r="S24" s="84">
        <f t="shared" si="6"/>
        <v>9.5078918047625083E-2</v>
      </c>
      <c r="T24" s="85">
        <f>分析係数表!F27</f>
        <v>0.32260522305711731</v>
      </c>
      <c r="U24" s="86">
        <f t="shared" si="7"/>
        <v>3.0672955564783465E-2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投入係数表!S25</f>
        <v>0</v>
      </c>
      <c r="E25" s="77">
        <f t="shared" si="0"/>
        <v>0</v>
      </c>
      <c r="F25" s="76">
        <f>分析係数表!C28</f>
        <v>0.10247957574888922</v>
      </c>
      <c r="G25" s="77">
        <f t="shared" si="1"/>
        <v>0</v>
      </c>
      <c r="H25" s="77">
        <v>1.0471952897059619E-2</v>
      </c>
      <c r="I25" s="77">
        <f t="shared" si="2"/>
        <v>1.0471952897059619E-2</v>
      </c>
      <c r="J25" s="76">
        <f>分析係数表!G28</f>
        <v>0.12481362671124566</v>
      </c>
      <c r="K25" s="78">
        <f t="shared" si="3"/>
        <v>1.3070424198313468E-3</v>
      </c>
      <c r="L25" s="79"/>
      <c r="M25" s="80"/>
      <c r="N25" s="81">
        <f>分析係数表!H28</f>
        <v>1.8186673066637845E-2</v>
      </c>
      <c r="O25" s="82">
        <f t="shared" si="4"/>
        <v>0.27932873739153063</v>
      </c>
      <c r="P25" s="76">
        <f>分析係数表!C28</f>
        <v>0.10247957574888922</v>
      </c>
      <c r="Q25" s="82">
        <f t="shared" si="5"/>
        <v>2.8625490502356948E-2</v>
      </c>
      <c r="R25" s="83">
        <v>3.3425946285404254E-2</v>
      </c>
      <c r="S25" s="84">
        <f t="shared" si="6"/>
        <v>4.3897899182463875E-2</v>
      </c>
      <c r="T25" s="85">
        <f>分析係数表!F28</f>
        <v>0.21379840057832197</v>
      </c>
      <c r="U25" s="86">
        <f t="shared" si="7"/>
        <v>9.3853006339592038E-3</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投入係数表!S26</f>
        <v>7.1752818860740955E-3</v>
      </c>
      <c r="E26" s="77">
        <f t="shared" si="0"/>
        <v>0.71752818860740952</v>
      </c>
      <c r="F26" s="76">
        <f>分析係数表!C29</f>
        <v>7.3115977067071958E-2</v>
      </c>
      <c r="G26" s="77">
        <f t="shared" si="1"/>
        <v>5.2462774583197036E-2</v>
      </c>
      <c r="H26" s="77">
        <v>5.9671333196518607E-2</v>
      </c>
      <c r="I26" s="77">
        <f t="shared" si="2"/>
        <v>5.9671333196518607E-2</v>
      </c>
      <c r="J26" s="76">
        <f>分析係数表!G29</f>
        <v>0.26098100897122217</v>
      </c>
      <c r="K26" s="78">
        <f t="shared" si="3"/>
        <v>1.557308474428541E-2</v>
      </c>
      <c r="L26" s="79"/>
      <c r="M26" s="80"/>
      <c r="N26" s="81">
        <f>分析係数表!H29</f>
        <v>9.6190295301981418E-3</v>
      </c>
      <c r="O26" s="82">
        <f t="shared" si="4"/>
        <v>0.14773847661730771</v>
      </c>
      <c r="P26" s="76">
        <f>分析係数表!C29</f>
        <v>7.3115977067071958E-2</v>
      </c>
      <c r="Q26" s="82">
        <f t="shared" si="5"/>
        <v>1.0802043068275218E-2</v>
      </c>
      <c r="R26" s="83">
        <v>1.5016489235634622E-2</v>
      </c>
      <c r="S26" s="84">
        <f t="shared" si="6"/>
        <v>7.4687822432153231E-2</v>
      </c>
      <c r="T26" s="85">
        <f>分析係数表!F29</f>
        <v>0.46988232552720494</v>
      </c>
      <c r="U26" s="86">
        <f t="shared" si="7"/>
        <v>3.5094487692983102E-2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投入係数表!S27</f>
        <v>1.3179089178503441E-3</v>
      </c>
      <c r="E27" s="77">
        <f t="shared" si="0"/>
        <v>0.13179089178503442</v>
      </c>
      <c r="F27" s="76">
        <f>分析係数表!C30</f>
        <v>1</v>
      </c>
      <c r="G27" s="77">
        <f t="shared" si="1"/>
        <v>0.13179089178503442</v>
      </c>
      <c r="H27" s="77">
        <v>0.17322513623848076</v>
      </c>
      <c r="I27" s="77">
        <f t="shared" si="2"/>
        <v>0.17322513623848076</v>
      </c>
      <c r="J27" s="76">
        <f>分析係数表!G30</f>
        <v>0.34448146018035225</v>
      </c>
      <c r="K27" s="78">
        <f t="shared" si="3"/>
        <v>5.9672847871372302E-2</v>
      </c>
      <c r="L27" s="79"/>
      <c r="M27" s="80"/>
      <c r="N27" s="81">
        <f>分析係数表!H30</f>
        <v>0</v>
      </c>
      <c r="O27" s="82">
        <f t="shared" si="4"/>
        <v>0</v>
      </c>
      <c r="P27" s="76">
        <f>分析係数表!C30</f>
        <v>1</v>
      </c>
      <c r="Q27" s="82">
        <f t="shared" si="5"/>
        <v>0</v>
      </c>
      <c r="R27" s="83">
        <v>5.7031565815777265E-2</v>
      </c>
      <c r="S27" s="84">
        <f t="shared" si="6"/>
        <v>0.23025670205425802</v>
      </c>
      <c r="T27" s="85">
        <f>分析係数表!F30</f>
        <v>0.44085379748895859</v>
      </c>
      <c r="U27" s="86">
        <f t="shared" si="7"/>
        <v>0.10150954149790334</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投入係数表!S28</f>
        <v>9.6646653975691905E-3</v>
      </c>
      <c r="E28" s="77">
        <f t="shared" si="0"/>
        <v>0.9664665397569191</v>
      </c>
      <c r="F28" s="76">
        <f>分析係数表!C31</f>
        <v>1.6119481544838443E-2</v>
      </c>
      <c r="G28" s="77">
        <f t="shared" si="1"/>
        <v>1.5578939551315526E-2</v>
      </c>
      <c r="H28" s="77">
        <v>1.9300383821760633E-2</v>
      </c>
      <c r="I28" s="77">
        <f t="shared" si="2"/>
        <v>1.9300383821760633E-2</v>
      </c>
      <c r="J28" s="76">
        <f>分析係数表!G31</f>
        <v>7.1065989847715741E-2</v>
      </c>
      <c r="K28" s="78">
        <f t="shared" si="3"/>
        <v>1.3716008807342583E-3</v>
      </c>
      <c r="L28" s="79"/>
      <c r="M28" s="80"/>
      <c r="N28" s="81">
        <f>分析係数表!H31</f>
        <v>2.0936329558250998E-2</v>
      </c>
      <c r="O28" s="82">
        <f t="shared" si="4"/>
        <v>0.32156065486475316</v>
      </c>
      <c r="P28" s="76">
        <f>分析係数表!C31</f>
        <v>1.6119481544838443E-2</v>
      </c>
      <c r="Q28" s="82">
        <f t="shared" si="5"/>
        <v>5.1833910416385527E-3</v>
      </c>
      <c r="R28" s="83">
        <v>7.3650996538815235E-3</v>
      </c>
      <c r="S28" s="84">
        <f t="shared" si="6"/>
        <v>2.6665483475642154E-2</v>
      </c>
      <c r="T28" s="85">
        <f>分析係数表!F31</f>
        <v>0.34619289340101522</v>
      </c>
      <c r="U28" s="86">
        <f t="shared" si="7"/>
        <v>9.2314008783695167E-3</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投入係数表!S29</f>
        <v>7.3217162102796895E-4</v>
      </c>
      <c r="E29" s="77">
        <f t="shared" si="0"/>
        <v>7.3217162102796898E-2</v>
      </c>
      <c r="F29" s="76">
        <f>分析係数表!C32</f>
        <v>1</v>
      </c>
      <c r="G29" s="77">
        <f t="shared" si="1"/>
        <v>7.3217162102796898E-2</v>
      </c>
      <c r="H29" s="77">
        <v>0.10321061787625455</v>
      </c>
      <c r="I29" s="77">
        <f t="shared" si="2"/>
        <v>0.10321061787625455</v>
      </c>
      <c r="J29" s="76">
        <f>分析係数表!G32</f>
        <v>0.14031413612565444</v>
      </c>
      <c r="K29" s="78">
        <f t="shared" si="3"/>
        <v>1.4481908686301684E-2</v>
      </c>
      <c r="L29" s="79"/>
      <c r="M29" s="80"/>
      <c r="N29" s="81">
        <f>分析係数表!H32</f>
        <v>7.8667195406007442E-3</v>
      </c>
      <c r="O29" s="82">
        <f t="shared" si="4"/>
        <v>0.12082478354549976</v>
      </c>
      <c r="P29" s="76">
        <f>分析係数表!C32</f>
        <v>1</v>
      </c>
      <c r="Q29" s="82">
        <f t="shared" si="5"/>
        <v>0.12082478354549976</v>
      </c>
      <c r="R29" s="83">
        <v>0.16082881589780781</v>
      </c>
      <c r="S29" s="84">
        <f t="shared" si="6"/>
        <v>0.26403943377406236</v>
      </c>
      <c r="T29" s="85">
        <f>分析係数表!F32</f>
        <v>0.48305318269495728</v>
      </c>
      <c r="U29" s="86">
        <f t="shared" si="7"/>
        <v>0.12754508884153523</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投入係数表!S30</f>
        <v>5.8573729682237518E-4</v>
      </c>
      <c r="E30" s="77">
        <f t="shared" si="0"/>
        <v>5.8573729682237521E-2</v>
      </c>
      <c r="F30" s="76">
        <f>分析係数表!C33</f>
        <v>0.76063364256957811</v>
      </c>
      <c r="G30" s="77">
        <f t="shared" si="1"/>
        <v>4.4553149367086139E-2</v>
      </c>
      <c r="H30" s="77">
        <v>6.3606073110762745E-2</v>
      </c>
      <c r="I30" s="77">
        <f t="shared" si="2"/>
        <v>6.3606073110762745E-2</v>
      </c>
      <c r="J30" s="76">
        <f>分析係数表!G33</f>
        <v>0.50769407441433168</v>
      </c>
      <c r="K30" s="78">
        <f t="shared" si="3"/>
        <v>3.2292426415099003E-2</v>
      </c>
      <c r="L30" s="79"/>
      <c r="M30" s="80"/>
      <c r="N30" s="81">
        <f>分析係数表!H33</f>
        <v>8.9800920101816757E-4</v>
      </c>
      <c r="O30" s="82">
        <f t="shared" si="4"/>
        <v>1.3792504839520631E-2</v>
      </c>
      <c r="P30" s="76">
        <f>分析係数表!C33</f>
        <v>0.76063364256957811</v>
      </c>
      <c r="Q30" s="82">
        <f t="shared" si="5"/>
        <v>1.0491043196243112E-2</v>
      </c>
      <c r="R30" s="83">
        <v>3.4361272705445881E-2</v>
      </c>
      <c r="S30" s="84">
        <f t="shared" si="6"/>
        <v>9.7967345816208626E-2</v>
      </c>
      <c r="T30" s="85">
        <f>分析係数表!F33</f>
        <v>0.64710610932475887</v>
      </c>
      <c r="U30" s="86">
        <f t="shared" si="7"/>
        <v>6.339526799199996E-2</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投入係数表!S31</f>
        <v>4.9494801581490701E-2</v>
      </c>
      <c r="E31" s="77">
        <f t="shared" si="0"/>
        <v>4.9494801581490702</v>
      </c>
      <c r="F31" s="76">
        <f>分析係数表!C34</f>
        <v>0.60932856586849216</v>
      </c>
      <c r="G31" s="77">
        <f t="shared" si="1"/>
        <v>3.0158596465595306</v>
      </c>
      <c r="H31" s="77">
        <v>3.2549466288661733</v>
      </c>
      <c r="I31" s="77">
        <f t="shared" si="2"/>
        <v>3.2549466288661733</v>
      </c>
      <c r="J31" s="76">
        <f>分析係数表!G34</f>
        <v>0.42480111354608457</v>
      </c>
      <c r="K31" s="78">
        <f t="shared" si="3"/>
        <v>1.3827049524754245</v>
      </c>
      <c r="L31" s="79"/>
      <c r="M31" s="80"/>
      <c r="N31" s="81">
        <f>分析係数表!H34</f>
        <v>0.14716781407871807</v>
      </c>
      <c r="O31" s="82">
        <f t="shared" si="4"/>
        <v>2.2603474280675284</v>
      </c>
      <c r="P31" s="76">
        <f>分析係数表!C34</f>
        <v>0.60932856586849216</v>
      </c>
      <c r="Q31" s="82">
        <f t="shared" si="5"/>
        <v>1.3772942567089219</v>
      </c>
      <c r="R31" s="83">
        <v>1.5051383864068009</v>
      </c>
      <c r="S31" s="84">
        <f t="shared" si="6"/>
        <v>4.7600850152729741</v>
      </c>
      <c r="T31" s="85">
        <f>分析係数表!F34</f>
        <v>0.70056004390220861</v>
      </c>
      <c r="U31" s="86">
        <f t="shared" si="7"/>
        <v>3.3347253672778803</v>
      </c>
      <c r="V31" s="87">
        <f>分析係数表!D34</f>
        <v>0.12153061706589328</v>
      </c>
      <c r="W31" s="88">
        <f t="shared" si="8"/>
        <v>1</v>
      </c>
      <c r="X31" s="76">
        <f>分析係数表!E34</f>
        <v>9.2329106655473059E-2</v>
      </c>
      <c r="Y31" s="89">
        <f t="shared" si="9"/>
        <v>0</v>
      </c>
    </row>
    <row r="32" spans="1:25" x14ac:dyDescent="0.2">
      <c r="A32" s="6" t="s">
        <v>20</v>
      </c>
      <c r="B32" s="5" t="s">
        <v>37</v>
      </c>
      <c r="C32" s="90"/>
      <c r="D32" s="76">
        <f>投入係数表!S32</f>
        <v>1.0982574315419534E-2</v>
      </c>
      <c r="E32" s="77">
        <f t="shared" si="0"/>
        <v>1.0982574315419535</v>
      </c>
      <c r="F32" s="76">
        <f>分析係数表!C35</f>
        <v>0.431182157394844</v>
      </c>
      <c r="G32" s="77">
        <f t="shared" si="1"/>
        <v>0.4735490087071797</v>
      </c>
      <c r="H32" s="77">
        <v>0.56176226403335117</v>
      </c>
      <c r="I32" s="77">
        <f t="shared" si="2"/>
        <v>0.56176226403335117</v>
      </c>
      <c r="J32" s="76">
        <f>分析係数表!G35</f>
        <v>0.31375152118597188</v>
      </c>
      <c r="K32" s="78">
        <f t="shared" si="3"/>
        <v>0.1762537648853395</v>
      </c>
      <c r="L32" s="79"/>
      <c r="M32" s="80"/>
      <c r="N32" s="81">
        <f>分析係数表!H35</f>
        <v>5.4452734914836147E-2</v>
      </c>
      <c r="O32" s="82">
        <f t="shared" si="4"/>
        <v>0.83633843504774663</v>
      </c>
      <c r="P32" s="76">
        <f>分析係数表!C35</f>
        <v>0.431182157394844</v>
      </c>
      <c r="Q32" s="82">
        <f t="shared" si="5"/>
        <v>0.36061421073611499</v>
      </c>
      <c r="R32" s="83">
        <v>0.52577061235018607</v>
      </c>
      <c r="S32" s="84">
        <f t="shared" si="6"/>
        <v>1.0875328763835372</v>
      </c>
      <c r="T32" s="85">
        <f>分析係数表!F35</f>
        <v>0.64533318582439059</v>
      </c>
      <c r="U32" s="86">
        <f t="shared" si="7"/>
        <v>0.70182105580535126</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投入係数表!S33</f>
        <v>1.7572118904671254E-3</v>
      </c>
      <c r="E33" s="77">
        <f t="shared" si="0"/>
        <v>0.17572118904671255</v>
      </c>
      <c r="F33" s="76">
        <f>分析係数表!C36</f>
        <v>0.9563715649468405</v>
      </c>
      <c r="G33" s="77">
        <f t="shared" si="1"/>
        <v>0.1680547485629241</v>
      </c>
      <c r="H33" s="77">
        <v>0.31158132212253564</v>
      </c>
      <c r="I33" s="77">
        <f t="shared" si="2"/>
        <v>0.31158132212253564</v>
      </c>
      <c r="J33" s="76">
        <f>分析係数表!G36</f>
        <v>5.2691079299754126E-2</v>
      </c>
      <c r="K33" s="78">
        <f t="shared" si="3"/>
        <v>1.6417556152280761E-2</v>
      </c>
      <c r="L33" s="79"/>
      <c r="M33" s="80"/>
      <c r="N33" s="81">
        <f>分析係数表!H36</f>
        <v>0.23827203956962312</v>
      </c>
      <c r="O33" s="82">
        <f t="shared" si="4"/>
        <v>3.6596153526716391</v>
      </c>
      <c r="P33" s="76">
        <f>分析係数表!C36</f>
        <v>0.9563715649468405</v>
      </c>
      <c r="Q33" s="82">
        <f t="shared" si="5"/>
        <v>3.4999520619380591</v>
      </c>
      <c r="R33" s="83">
        <v>3.6751881308204895</v>
      </c>
      <c r="S33" s="84">
        <f t="shared" si="6"/>
        <v>3.9867694529430251</v>
      </c>
      <c r="T33" s="85">
        <f>分析係数表!F36</f>
        <v>0.845410170661959</v>
      </c>
      <c r="U33" s="86">
        <f t="shared" si="7"/>
        <v>3.3704554436024479</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投入係数表!S34</f>
        <v>1.6400644311026506E-2</v>
      </c>
      <c r="E34" s="77">
        <f t="shared" si="0"/>
        <v>1.6400644311026507</v>
      </c>
      <c r="F34" s="76">
        <f>分析係数表!C37</f>
        <v>0.69581462679851724</v>
      </c>
      <c r="G34" s="77">
        <f t="shared" si="1"/>
        <v>1.1411808200532134</v>
      </c>
      <c r="H34" s="77">
        <v>1.3471946775848096</v>
      </c>
      <c r="I34" s="77">
        <f t="shared" si="2"/>
        <v>1.3471946775848096</v>
      </c>
      <c r="J34" s="76">
        <f>分析係数表!G37</f>
        <v>0.3862869649112583</v>
      </c>
      <c r="K34" s="78">
        <f t="shared" si="3"/>
        <v>0.52040374314883731</v>
      </c>
      <c r="L34" s="79"/>
      <c r="M34" s="80"/>
      <c r="N34" s="81">
        <f>分析係数表!H37</f>
        <v>4.5947077854218935E-2</v>
      </c>
      <c r="O34" s="82">
        <f t="shared" si="4"/>
        <v>0.70570022328014548</v>
      </c>
      <c r="P34" s="76">
        <f>分析係数表!C37</f>
        <v>0.69581462679851724</v>
      </c>
      <c r="Q34" s="82">
        <f t="shared" si="5"/>
        <v>0.49103653749330473</v>
      </c>
      <c r="R34" s="83">
        <v>0.59280978235116888</v>
      </c>
      <c r="S34" s="84">
        <f t="shared" si="6"/>
        <v>1.9400044599359785</v>
      </c>
      <c r="T34" s="85">
        <f>分析係数表!F37</f>
        <v>0.69012607082499655</v>
      </c>
      <c r="U34" s="86">
        <f t="shared" si="7"/>
        <v>1.3388476553185862</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投入係数表!S35</f>
        <v>6.4431102650461267E-3</v>
      </c>
      <c r="E35" s="77">
        <f t="shared" si="0"/>
        <v>0.64431102650461269</v>
      </c>
      <c r="F35" s="76">
        <f>分析係数表!C38</f>
        <v>0.41697687137236916</v>
      </c>
      <c r="G35" s="77">
        <f t="shared" si="1"/>
        <v>0.268662796022613</v>
      </c>
      <c r="H35" s="77">
        <v>0.41683498324857771</v>
      </c>
      <c r="I35" s="77">
        <f t="shared" si="2"/>
        <v>0.41683498324857771</v>
      </c>
      <c r="J35" s="76">
        <f>分析係数表!G38</f>
        <v>8.9658129653451837E-2</v>
      </c>
      <c r="K35" s="78">
        <f t="shared" si="3"/>
        <v>3.7372644972195404E-2</v>
      </c>
      <c r="L35" s="79"/>
      <c r="M35" s="80"/>
      <c r="N35" s="81">
        <f>分析係数表!H38</f>
        <v>4.1195576072902453E-2</v>
      </c>
      <c r="O35" s="82">
        <f t="shared" si="4"/>
        <v>0.63272200519563759</v>
      </c>
      <c r="P35" s="76">
        <f>分析係数表!C38</f>
        <v>0.41697687137236916</v>
      </c>
      <c r="Q35" s="82">
        <f t="shared" si="5"/>
        <v>0.26383044217492885</v>
      </c>
      <c r="R35" s="83">
        <v>0.37264137261701435</v>
      </c>
      <c r="S35" s="84">
        <f t="shared" si="6"/>
        <v>0.78947635586559206</v>
      </c>
      <c r="T35" s="85">
        <f>分析係数表!F38</f>
        <v>0.51116828441118001</v>
      </c>
      <c r="U35" s="86">
        <f t="shared" si="7"/>
        <v>0.40355527441100492</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投入係数表!S36</f>
        <v>0</v>
      </c>
      <c r="E36" s="77">
        <f t="shared" si="0"/>
        <v>0</v>
      </c>
      <c r="F36" s="76">
        <f>分析係数表!C39</f>
        <v>1</v>
      </c>
      <c r="G36" s="77">
        <f t="shared" si="1"/>
        <v>0</v>
      </c>
      <c r="H36" s="77">
        <v>5.9319898302173275E-3</v>
      </c>
      <c r="I36" s="77">
        <f t="shared" si="2"/>
        <v>5.9319898302173275E-3</v>
      </c>
      <c r="J36" s="76">
        <f>分析係数表!G39</f>
        <v>0.3542438962035025</v>
      </c>
      <c r="K36" s="78">
        <f t="shared" si="3"/>
        <v>2.1013711896957395E-3</v>
      </c>
      <c r="L36" s="79"/>
      <c r="M36" s="80"/>
      <c r="N36" s="81">
        <f>分析係数表!H39</f>
        <v>3.5817057247689217E-3</v>
      </c>
      <c r="O36" s="82">
        <f t="shared" si="4"/>
        <v>5.5011344523645561E-2</v>
      </c>
      <c r="P36" s="76">
        <f>分析係数表!C39</f>
        <v>1</v>
      </c>
      <c r="Q36" s="82">
        <f t="shared" si="5"/>
        <v>5.5011344523645561E-2</v>
      </c>
      <c r="R36" s="83">
        <v>6.0258695821766434E-2</v>
      </c>
      <c r="S36" s="84">
        <f t="shared" si="6"/>
        <v>6.6190685651983758E-2</v>
      </c>
      <c r="T36" s="85">
        <f>分析係数表!F39</f>
        <v>0.7050204525118241</v>
      </c>
      <c r="U36" s="86">
        <f t="shared" si="7"/>
        <v>4.6665787150429489E-2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投入係数表!S37</f>
        <v>0</v>
      </c>
      <c r="E37" s="77">
        <f t="shared" si="0"/>
        <v>0</v>
      </c>
      <c r="F37" s="76">
        <f>分析係数表!C40</f>
        <v>1</v>
      </c>
      <c r="G37" s="77">
        <f t="shared" si="1"/>
        <v>0</v>
      </c>
      <c r="H37" s="77">
        <v>6.2225679966565464E-3</v>
      </c>
      <c r="I37" s="77">
        <f t="shared" si="2"/>
        <v>6.2225679966565464E-3</v>
      </c>
      <c r="J37" s="76">
        <f>分析係数表!G40</f>
        <v>0.54480720679366534</v>
      </c>
      <c r="K37" s="78">
        <f t="shared" si="3"/>
        <v>3.3900998893421071E-3</v>
      </c>
      <c r="L37" s="79"/>
      <c r="M37" s="80"/>
      <c r="N37" s="81">
        <f>分析係数表!H40</f>
        <v>3.1654426986686419E-2</v>
      </c>
      <c r="O37" s="82">
        <f t="shared" si="4"/>
        <v>0.48617969271485473</v>
      </c>
      <c r="P37" s="76">
        <f>分析係数表!C40</f>
        <v>1</v>
      </c>
      <c r="Q37" s="82">
        <f t="shared" si="5"/>
        <v>0.48617969271485473</v>
      </c>
      <c r="R37" s="83">
        <v>0.49006726352719482</v>
      </c>
      <c r="S37" s="84">
        <f t="shared" si="6"/>
        <v>0.49628983152385137</v>
      </c>
      <c r="T37" s="85">
        <f>分析係数表!F40</f>
        <v>0.74295960523295845</v>
      </c>
      <c r="U37" s="86">
        <f t="shared" si="7"/>
        <v>0.36872329731009207</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投入係数表!S38</f>
        <v>0</v>
      </c>
      <c r="E38" s="77">
        <f t="shared" si="0"/>
        <v>0</v>
      </c>
      <c r="F38" s="76">
        <f>分析係数表!C41</f>
        <v>0.7716092186228849</v>
      </c>
      <c r="G38" s="77">
        <f t="shared" si="1"/>
        <v>0</v>
      </c>
      <c r="H38" s="77">
        <v>2.8493439261166212E-3</v>
      </c>
      <c r="I38" s="77">
        <f t="shared" si="2"/>
        <v>2.8493439261166212E-3</v>
      </c>
      <c r="J38" s="76">
        <f>分析係数表!G41</f>
        <v>0.4437271381292458</v>
      </c>
      <c r="K38" s="78">
        <f t="shared" si="3"/>
        <v>1.2643312258816776E-3</v>
      </c>
      <c r="L38" s="79"/>
      <c r="M38" s="80"/>
      <c r="N38" s="81">
        <f>分析係数表!H41</f>
        <v>4.8285080570498094E-2</v>
      </c>
      <c r="O38" s="82">
        <f t="shared" si="4"/>
        <v>0.74160955888887969</v>
      </c>
      <c r="P38" s="76">
        <f>分析係数表!C41</f>
        <v>0.7716092186228849</v>
      </c>
      <c r="Q38" s="82">
        <f t="shared" si="5"/>
        <v>0.57223277225751079</v>
      </c>
      <c r="R38" s="83">
        <v>0.58318393085929787</v>
      </c>
      <c r="S38" s="84">
        <f t="shared" si="6"/>
        <v>0.58603327478541445</v>
      </c>
      <c r="T38" s="85">
        <f>分析係数表!F41</f>
        <v>0.54924555826511057</v>
      </c>
      <c r="U38" s="86">
        <f t="shared" si="7"/>
        <v>0.3218761731714459</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投入係数表!S39</f>
        <v>1.4643432420559379E-3</v>
      </c>
      <c r="E39" s="77">
        <f>$C$21*D39</f>
        <v>0.1464343242055938</v>
      </c>
      <c r="F39" s="76">
        <f>分析係数表!C42</f>
        <v>0.97588334268087495</v>
      </c>
      <c r="G39" s="77">
        <f>E39*F39</f>
        <v>0.14290281778896982</v>
      </c>
      <c r="H39" s="77">
        <v>0.15670970554739627</v>
      </c>
      <c r="I39" s="77">
        <f>C39+H39</f>
        <v>0.15670970554739627</v>
      </c>
      <c r="J39" s="76">
        <f>分析係数表!G42</f>
        <v>0.48510773130544993</v>
      </c>
      <c r="K39" s="78">
        <f>I39*J39</f>
        <v>7.6021089731642483E-2</v>
      </c>
      <c r="L39" s="79"/>
      <c r="M39" s="80"/>
      <c r="N39" s="81">
        <f>分析係数表!H42</f>
        <v>1.103120860117981E-2</v>
      </c>
      <c r="O39" s="82">
        <f t="shared" si="4"/>
        <v>0.16942810590919105</v>
      </c>
      <c r="P39" s="76">
        <f>分析係数表!C42</f>
        <v>0.97588334268087495</v>
      </c>
      <c r="Q39" s="82">
        <f>O39*P39</f>
        <v>0.16534206633875068</v>
      </c>
      <c r="R39" s="83">
        <v>0.17518463882564084</v>
      </c>
      <c r="S39" s="84">
        <f>I39+R39</f>
        <v>0.33189434437303711</v>
      </c>
      <c r="T39" s="85">
        <f>分析係数表!F42</f>
        <v>0.55931558935361214</v>
      </c>
      <c r="U39" s="86">
        <f>S39*T39</f>
        <v>0.18563368082613596</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投入係数表!S40</f>
        <v>2.782252159906282E-2</v>
      </c>
      <c r="E40" s="77">
        <f>$C$21*D40</f>
        <v>2.7822521599062822</v>
      </c>
      <c r="F40" s="76">
        <f>分析係数表!C43</f>
        <v>0.34022693007694482</v>
      </c>
      <c r="G40" s="77">
        <f>E40*F40</f>
        <v>0.94659711106486333</v>
      </c>
      <c r="H40" s="77">
        <v>1.2324225669116191</v>
      </c>
      <c r="I40" s="77">
        <f>C40+H40</f>
        <v>1.2324225669116191</v>
      </c>
      <c r="J40" s="76">
        <f>分析係数表!G43</f>
        <v>0.33724329370148376</v>
      </c>
      <c r="K40" s="78">
        <f>I40*J40</f>
        <v>0.41562624569731166</v>
      </c>
      <c r="L40" s="79"/>
      <c r="M40" s="80"/>
      <c r="N40" s="81">
        <f>分析係数表!H43</f>
        <v>3.0928867340200058E-2</v>
      </c>
      <c r="O40" s="82">
        <f t="shared" si="4"/>
        <v>0.4750358370347818</v>
      </c>
      <c r="P40" s="76">
        <f>分析係数表!C43</f>
        <v>0.34022693007694482</v>
      </c>
      <c r="Q40" s="82">
        <f>O40*P40</f>
        <v>0.16161998451087567</v>
      </c>
      <c r="R40" s="83">
        <v>0.35473186257993516</v>
      </c>
      <c r="S40" s="84">
        <f>I40+R40</f>
        <v>1.5871544294915543</v>
      </c>
      <c r="T40" s="85">
        <f>分析係数表!F43</f>
        <v>0.5626289672791589</v>
      </c>
      <c r="U40" s="86">
        <f>S40*T40</f>
        <v>0.89297905757737583</v>
      </c>
      <c r="V40" s="87">
        <f>分析係数表!D43</f>
        <v>0.16253561953424389</v>
      </c>
      <c r="W40" s="88">
        <f>ROUND(S40*V40,0)</f>
        <v>0</v>
      </c>
      <c r="X40" s="76">
        <f>分析係数表!E43</f>
        <v>0.12361206642429007</v>
      </c>
      <c r="Y40" s="89">
        <f>ROUND(S40*X40,0)</f>
        <v>0</v>
      </c>
    </row>
    <row r="41" spans="1:25" x14ac:dyDescent="0.2">
      <c r="A41" s="6" t="s">
        <v>341</v>
      </c>
      <c r="B41" s="5" t="s">
        <v>42</v>
      </c>
      <c r="C41" s="90"/>
      <c r="D41" s="76">
        <f>投入係数表!S41</f>
        <v>1.464343242055938E-4</v>
      </c>
      <c r="E41" s="77">
        <f>$C$21*D41</f>
        <v>1.464343242055938E-2</v>
      </c>
      <c r="F41" s="76">
        <f>分析係数表!C44</f>
        <v>0.45077084579422144</v>
      </c>
      <c r="G41" s="77">
        <f>E41*F41</f>
        <v>6.600832417546075E-3</v>
      </c>
      <c r="H41" s="77">
        <v>1.0234175525702969E-2</v>
      </c>
      <c r="I41" s="77">
        <f>C41+H41</f>
        <v>1.0234175525702969E-2</v>
      </c>
      <c r="J41" s="76">
        <f>分析係数表!G44</f>
        <v>0.26937180019371798</v>
      </c>
      <c r="K41" s="78">
        <f>I41*J41</f>
        <v>2.7567982848570988E-3</v>
      </c>
      <c r="L41" s="79"/>
      <c r="M41" s="80"/>
      <c r="N41" s="81">
        <f>分析係数表!H44</f>
        <v>0.10969619474561307</v>
      </c>
      <c r="O41" s="82">
        <f t="shared" si="4"/>
        <v>1.6848215978081684</v>
      </c>
      <c r="P41" s="76">
        <f>分析係数表!C44</f>
        <v>0.45077084579422144</v>
      </c>
      <c r="Q41" s="82">
        <f>O41*P41</f>
        <v>0.75946845665635965</v>
      </c>
      <c r="R41" s="83">
        <v>0.77158029846446308</v>
      </c>
      <c r="S41" s="84">
        <f>I41+R41</f>
        <v>0.78181447399016601</v>
      </c>
      <c r="T41" s="85">
        <f>分析係数表!F44</f>
        <v>0.50977584059775838</v>
      </c>
      <c r="U41" s="86">
        <f>S41*T41</f>
        <v>0.39855013066983119</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投入係数表!S42</f>
        <v>7.3217162102796895E-4</v>
      </c>
      <c r="E42" s="77">
        <f>$C$21*D42</f>
        <v>7.3217162102796898E-2</v>
      </c>
      <c r="F42" s="76">
        <f>分析係数表!C45</f>
        <v>1</v>
      </c>
      <c r="G42" s="77">
        <f>E42*F42</f>
        <v>7.3217162102796898E-2</v>
      </c>
      <c r="H42" s="77">
        <v>8.602243838440829E-2</v>
      </c>
      <c r="I42" s="77">
        <f>C42+H42</f>
        <v>8.602243838440829E-2</v>
      </c>
      <c r="J42" s="76">
        <f>分析係数表!G45</f>
        <v>0</v>
      </c>
      <c r="K42" s="78">
        <f>I42*J42</f>
        <v>0</v>
      </c>
      <c r="L42" s="79"/>
      <c r="M42" s="80"/>
      <c r="N42" s="81">
        <f>分析係数表!H45</f>
        <v>0</v>
      </c>
      <c r="O42" s="82">
        <f t="shared" si="4"/>
        <v>0</v>
      </c>
      <c r="P42" s="76">
        <f>分析係数表!C45</f>
        <v>1</v>
      </c>
      <c r="Q42" s="82">
        <f>O42*P42</f>
        <v>0</v>
      </c>
      <c r="R42" s="83">
        <v>9.1323916232134272E-3</v>
      </c>
      <c r="S42" s="84">
        <f>I42+R42</f>
        <v>9.5154830007621719E-2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投入係数表!S43</f>
        <v>3.3679894567286571E-3</v>
      </c>
      <c r="E43" s="77">
        <f>$C$21*D43</f>
        <v>0.33679894567286572</v>
      </c>
      <c r="F43" s="76">
        <f>分析係数表!C46</f>
        <v>7.4198450828512619E-2</v>
      </c>
      <c r="G43" s="77">
        <f>E43*F43</f>
        <v>2.4989960009603022E-2</v>
      </c>
      <c r="H43" s="77">
        <v>3.1300273295442389E-2</v>
      </c>
      <c r="I43" s="77">
        <f>C43+H43</f>
        <v>3.1300273295442389E-2</v>
      </c>
      <c r="J43" s="76">
        <f>分析係数表!G46</f>
        <v>9.2287409360580098E-3</v>
      </c>
      <c r="K43" s="78">
        <f>I43*J43</f>
        <v>2.8886211347145253E-4</v>
      </c>
      <c r="L43" s="79"/>
      <c r="M43" s="80"/>
      <c r="N43" s="81">
        <f>分析係数表!H46</f>
        <v>2.0514344703613255E-2</v>
      </c>
      <c r="O43" s="82">
        <f t="shared" si="4"/>
        <v>0.31507939816582792</v>
      </c>
      <c r="P43" s="76">
        <f>分析係数表!C46</f>
        <v>7.4198450828512619E-2</v>
      </c>
      <c r="Q43" s="82">
        <f>O43*P43</f>
        <v>2.3378403231884531E-2</v>
      </c>
      <c r="R43" s="83">
        <v>2.7687763197389033E-2</v>
      </c>
      <c r="S43" s="84">
        <f>I43+R43</f>
        <v>5.8988036492831422E-2</v>
      </c>
      <c r="T43" s="85">
        <f>分析係数表!F46</f>
        <v>0.31311799604482532</v>
      </c>
      <c r="U43" s="86">
        <f>S43*T43</f>
        <v>1.8470215777254401E-2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投入係数表!S44</f>
        <v>0.59130180114218778</v>
      </c>
      <c r="E44" s="91">
        <f>SUM(E5:E43)</f>
        <v>59.130180114218795</v>
      </c>
      <c r="F44" s="92">
        <f>分析係数表!C47</f>
        <v>0.51595339019249375</v>
      </c>
      <c r="G44" s="91">
        <f>SUM(G5:G43)</f>
        <v>11.18713744983304</v>
      </c>
      <c r="H44" s="91">
        <f>SUM(H5:H43)</f>
        <v>12.763226105514397</v>
      </c>
      <c r="I44" s="91">
        <f>SUM(I5:I43)</f>
        <v>112.76322610551442</v>
      </c>
      <c r="J44" s="92">
        <f>分析係数表!G47</f>
        <v>0.27631170572057684</v>
      </c>
      <c r="K44" s="93">
        <f>SUM(K5:K43)</f>
        <v>24.482964010125102</v>
      </c>
      <c r="L44" s="94">
        <f>最終需要_まとめ!$L$33</f>
        <v>0.62733333333333341</v>
      </c>
      <c r="M44" s="91">
        <f>K44*L44</f>
        <v>15.358979422351815</v>
      </c>
      <c r="N44" s="95">
        <f>分析係数表!H47</f>
        <v>1</v>
      </c>
      <c r="O44" s="96">
        <f>SUM(O5:O43)</f>
        <v>15.358979422351814</v>
      </c>
      <c r="P44" s="92">
        <f>分析係数表!C47</f>
        <v>0.51595339019249375</v>
      </c>
      <c r="Q44" s="96">
        <f>SUM(Q5:Q43)</f>
        <v>8.7924445304333396</v>
      </c>
      <c r="R44" s="91">
        <f>SUM(R5:R43)</f>
        <v>9.9099996172150764</v>
      </c>
      <c r="S44" s="97">
        <f>SUM(S5:S43)</f>
        <v>122.67322572272948</v>
      </c>
      <c r="T44" s="98">
        <f>分析係数表!F47</f>
        <v>0.58636886885395456</v>
      </c>
      <c r="U44" s="99">
        <f>SUM(U5:U43)</f>
        <v>52.934132529033818</v>
      </c>
      <c r="V44" s="100">
        <f>分析係数表!D47</f>
        <v>7.5124891062718996E-2</v>
      </c>
      <c r="W44" s="101">
        <f>SUM(W5:W43)</f>
        <v>11</v>
      </c>
      <c r="X44" s="92">
        <f>分析係数表!E47</f>
        <v>6.0854966829428862E-2</v>
      </c>
      <c r="Y44" s="102">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281</v>
      </c>
      <c r="S2" s="3" t="s">
        <v>153</v>
      </c>
      <c r="U2" s="64" t="s">
        <v>210</v>
      </c>
      <c r="W2" s="3" t="s">
        <v>130</v>
      </c>
      <c r="Y2" s="3" t="s">
        <v>154</v>
      </c>
    </row>
    <row r="3" spans="1:25" ht="44" x14ac:dyDescent="0.2">
      <c r="B3" s="65"/>
      <c r="C3" s="66" t="s">
        <v>228</v>
      </c>
      <c r="D3" s="66" t="s">
        <v>238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投入係数表!T5</f>
        <v>0</v>
      </c>
      <c r="E5" s="77">
        <f t="shared" ref="E5:E38" si="0">$C$22*D5</f>
        <v>0</v>
      </c>
      <c r="F5" s="76">
        <f>分析係数表!C8</f>
        <v>4.9649173197653385E-3</v>
      </c>
      <c r="G5" s="77">
        <f t="shared" ref="G5:G38" si="1">E5*F5</f>
        <v>0</v>
      </c>
      <c r="H5" s="77">
        <f t="array" ref="H5:H43">MMULT(逆行列係数!C5:AO43,'18'!G5:G43)</f>
        <v>1.008295002214117E-5</v>
      </c>
      <c r="I5" s="77">
        <f t="shared" ref="I5:I38" si="2">C5+H5</f>
        <v>1.008295002214117E-5</v>
      </c>
      <c r="J5" s="76">
        <f>分析係数表!G8</f>
        <v>0.11989459815546773</v>
      </c>
      <c r="K5" s="78">
        <f t="shared" ref="K5:K38" si="3">I5*J5</f>
        <v>1.20889124112628E-6</v>
      </c>
      <c r="L5" s="79" t="s">
        <v>184</v>
      </c>
      <c r="M5" s="80" t="s">
        <v>184</v>
      </c>
      <c r="N5" s="81">
        <f>分析係数表!H8</f>
        <v>9.9138626395589742E-3</v>
      </c>
      <c r="O5" s="82">
        <f t="shared" ref="O5:O43" si="4">$M$44*N5</f>
        <v>0.14170048949229191</v>
      </c>
      <c r="P5" s="76">
        <f>分析係数表!C8</f>
        <v>4.9649173197653385E-3</v>
      </c>
      <c r="Q5" s="82">
        <f t="shared" ref="Q5:Q38" si="5">O5*P5</f>
        <v>7.0353121449950645E-4</v>
      </c>
      <c r="R5" s="83">
        <f t="array" ref="R5:R43">MMULT(逆行列係数!C5:AO43,'18'!Q5:Q43)</f>
        <v>1.0651840952481569E-3</v>
      </c>
      <c r="S5" s="84">
        <f t="shared" ref="S5:S38" si="6">I5+R5</f>
        <v>1.0752670452702981E-3</v>
      </c>
      <c r="T5" s="85">
        <f>分析係数表!F8</f>
        <v>0.45454545454545453</v>
      </c>
      <c r="U5" s="86">
        <f t="shared" ref="U5:U38" si="7">S5*T5</f>
        <v>4.8875774785013548E-4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投入係数表!T6</f>
        <v>0</v>
      </c>
      <c r="E6" s="77">
        <f t="shared" si="0"/>
        <v>0</v>
      </c>
      <c r="F6" s="76">
        <f>分析係数表!C9</f>
        <v>0.15391380826737022</v>
      </c>
      <c r="G6" s="77">
        <f t="shared" si="1"/>
        <v>0</v>
      </c>
      <c r="H6" s="77">
        <v>6.4380114531003256E-5</v>
      </c>
      <c r="I6" s="77">
        <f t="shared" si="2"/>
        <v>6.4380114531003256E-5</v>
      </c>
      <c r="J6" s="76">
        <f>分析係数表!G9</f>
        <v>0.24468085106382978</v>
      </c>
      <c r="K6" s="78">
        <f t="shared" si="3"/>
        <v>1.5752581215032711E-5</v>
      </c>
      <c r="L6" s="79"/>
      <c r="M6" s="80"/>
      <c r="N6" s="81">
        <f>分析係数表!H9</f>
        <v>5.2529564767522905E-4</v>
      </c>
      <c r="O6" s="82">
        <f t="shared" si="4"/>
        <v>7.5081381606737453E-3</v>
      </c>
      <c r="P6" s="76">
        <f>分析係数表!C9</f>
        <v>0.15391380826737022</v>
      </c>
      <c r="Q6" s="82">
        <f t="shared" si="5"/>
        <v>1.1556061373068647E-3</v>
      </c>
      <c r="R6" s="83">
        <v>1.3398681679683067E-3</v>
      </c>
      <c r="S6" s="84">
        <f t="shared" si="6"/>
        <v>1.4042482824993101E-3</v>
      </c>
      <c r="T6" s="85">
        <f>分析係数表!F9</f>
        <v>0.66489361702127658</v>
      </c>
      <c r="U6" s="86">
        <f t="shared" si="7"/>
        <v>9.3367571974688169E-4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投入係数表!T7</f>
        <v>0</v>
      </c>
      <c r="E7" s="77">
        <f t="shared" si="0"/>
        <v>0</v>
      </c>
      <c r="F7" s="76">
        <f>分析係数表!C10</f>
        <v>3.7301329873500322E-3</v>
      </c>
      <c r="G7" s="77">
        <f t="shared" si="1"/>
        <v>0</v>
      </c>
      <c r="H7" s="77">
        <v>6.263921364734802E-7</v>
      </c>
      <c r="I7" s="77">
        <f t="shared" si="2"/>
        <v>6.263921364734802E-7</v>
      </c>
      <c r="J7" s="76">
        <f>分析係数表!G10</f>
        <v>0.17857142857142858</v>
      </c>
      <c r="K7" s="78">
        <f t="shared" si="3"/>
        <v>1.1185573865597861E-7</v>
      </c>
      <c r="L7" s="79"/>
      <c r="M7" s="80"/>
      <c r="N7" s="81">
        <f>分析係数表!H10</f>
        <v>9.7827374022421611E-4</v>
      </c>
      <c r="O7" s="82">
        <f t="shared" si="4"/>
        <v>1.3982629464129166E-2</v>
      </c>
      <c r="P7" s="76">
        <f>分析係数表!C10</f>
        <v>3.7301329873500322E-3</v>
      </c>
      <c r="Q7" s="82">
        <f t="shared" si="5"/>
        <v>5.2157067414040701E-5</v>
      </c>
      <c r="R7" s="83">
        <v>1.0257528274660522E-4</v>
      </c>
      <c r="S7" s="84">
        <f t="shared" si="6"/>
        <v>1.0320167488307871E-4</v>
      </c>
      <c r="T7" s="85">
        <f>分析係数表!F10</f>
        <v>0.5178571428571429</v>
      </c>
      <c r="U7" s="86">
        <f t="shared" si="7"/>
        <v>5.3443724493022903E-5</v>
      </c>
      <c r="V7" s="87">
        <f>分析係数表!D10</f>
        <v>0</v>
      </c>
      <c r="W7" s="167">
        <f t="shared" si="8"/>
        <v>0</v>
      </c>
      <c r="X7" s="76">
        <f>分析係数表!E10</f>
        <v>0</v>
      </c>
      <c r="Y7" s="166">
        <f t="shared" si="9"/>
        <v>0</v>
      </c>
    </row>
    <row r="8" spans="1:25" x14ac:dyDescent="0.2">
      <c r="A8" s="6" t="s">
        <v>222</v>
      </c>
      <c r="B8" s="5" t="s">
        <v>27</v>
      </c>
      <c r="C8" s="90"/>
      <c r="D8" s="76">
        <f>投入係数表!T8</f>
        <v>3.5486160397444998E-4</v>
      </c>
      <c r="E8" s="77">
        <f t="shared" si="0"/>
        <v>3.5486160397444996E-2</v>
      </c>
      <c r="F8" s="76">
        <f>分析係数表!C11</f>
        <v>0.13696369636963701</v>
      </c>
      <c r="G8" s="77">
        <f t="shared" si="1"/>
        <v>4.8603156979998936E-3</v>
      </c>
      <c r="H8" s="77">
        <v>1.6548483911253759E-2</v>
      </c>
      <c r="I8" s="77">
        <f t="shared" si="2"/>
        <v>1.6548483911253759E-2</v>
      </c>
      <c r="J8" s="76">
        <f>分析係数表!G11</f>
        <v>0.3392857142857143</v>
      </c>
      <c r="K8" s="78">
        <f t="shared" si="3"/>
        <v>5.6146641841753825E-3</v>
      </c>
      <c r="L8" s="79"/>
      <c r="M8" s="80"/>
      <c r="N8" s="81">
        <f>分析係数表!H11</f>
        <v>-1.9072761791536302E-5</v>
      </c>
      <c r="O8" s="82">
        <f t="shared" si="4"/>
        <v>-2.7261016014549144E-4</v>
      </c>
      <c r="P8" s="76">
        <f>分析係数表!C11</f>
        <v>0.13696369636963701</v>
      </c>
      <c r="Q8" s="82">
        <f t="shared" si="5"/>
        <v>-3.7337695201445211E-5</v>
      </c>
      <c r="R8" s="83">
        <v>6.8708681141503775E-4</v>
      </c>
      <c r="S8" s="84">
        <f t="shared" si="6"/>
        <v>1.7235570722668798E-2</v>
      </c>
      <c r="T8" s="85">
        <f>分析係数表!F11</f>
        <v>0.56043956043956045</v>
      </c>
      <c r="U8" s="86">
        <f t="shared" si="7"/>
        <v>9.6594956797374579E-3</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投入係数表!T9</f>
        <v>0</v>
      </c>
      <c r="E9" s="77">
        <f t="shared" si="0"/>
        <v>0</v>
      </c>
      <c r="F9" s="76">
        <f>分析係数表!C12</f>
        <v>0.20704451619317732</v>
      </c>
      <c r="G9" s="77">
        <f t="shared" si="1"/>
        <v>0</v>
      </c>
      <c r="H9" s="77">
        <v>5.1860826723285308E-4</v>
      </c>
      <c r="I9" s="77">
        <f t="shared" si="2"/>
        <v>5.1860826723285308E-4</v>
      </c>
      <c r="J9" s="76">
        <f>分析係数表!G12</f>
        <v>0.14105339609201503</v>
      </c>
      <c r="K9" s="78">
        <f t="shared" si="3"/>
        <v>7.3151457334589203E-5</v>
      </c>
      <c r="L9" s="79"/>
      <c r="M9" s="80"/>
      <c r="N9" s="81">
        <f>分析係数表!H12</f>
        <v>8.4721207878004259E-2</v>
      </c>
      <c r="O9" s="82">
        <f t="shared" si="4"/>
        <v>1.2109343313662733</v>
      </c>
      <c r="P9" s="76">
        <f>分析係数表!C12</f>
        <v>0.20704451619317732</v>
      </c>
      <c r="Q9" s="82">
        <f t="shared" si="5"/>
        <v>0.25071731277943871</v>
      </c>
      <c r="R9" s="83">
        <v>0.28599869003552431</v>
      </c>
      <c r="S9" s="84">
        <f t="shared" si="6"/>
        <v>0.28651729830275718</v>
      </c>
      <c r="T9" s="85">
        <f>分析係数表!F12</f>
        <v>0.31004441526879617</v>
      </c>
      <c r="U9" s="86">
        <f t="shared" si="7"/>
        <v>8.88330882166736E-2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投入係数表!T10</f>
        <v>3.9034776437189495E-3</v>
      </c>
      <c r="E10" s="77">
        <f t="shared" si="0"/>
        <v>0.39034776437189495</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0.19449599050713545</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投入係数表!T11</f>
        <v>6.3875088715400997E-3</v>
      </c>
      <c r="E11" s="77">
        <f t="shared" si="0"/>
        <v>0.63875088715400996</v>
      </c>
      <c r="F11" s="76">
        <f>分析係数表!C14</f>
        <v>3.4828780992665287E-2</v>
      </c>
      <c r="G11" s="77">
        <f t="shared" si="1"/>
        <v>2.2246914757557672E-2</v>
      </c>
      <c r="H11" s="77">
        <v>2.5779447187238028E-2</v>
      </c>
      <c r="I11" s="77">
        <f t="shared" si="2"/>
        <v>2.5779447187238028E-2</v>
      </c>
      <c r="J11" s="76">
        <f>分析係数表!G14</f>
        <v>0.17656215254614188</v>
      </c>
      <c r="K11" s="78">
        <f t="shared" si="3"/>
        <v>4.5516746868283289E-3</v>
      </c>
      <c r="L11" s="79"/>
      <c r="M11" s="80"/>
      <c r="N11" s="81">
        <f>分析係数表!H14</f>
        <v>1.0569488826143035E-3</v>
      </c>
      <c r="O11" s="82">
        <f t="shared" si="4"/>
        <v>1.5107146374729321E-2</v>
      </c>
      <c r="P11" s="76">
        <f>分析係数表!C14</f>
        <v>3.4828780992665287E-2</v>
      </c>
      <c r="Q11" s="82">
        <f t="shared" si="5"/>
        <v>5.2616349250958483E-4</v>
      </c>
      <c r="R11" s="83">
        <v>2.2191396303010993E-3</v>
      </c>
      <c r="S11" s="84">
        <f t="shared" si="6"/>
        <v>2.7998586817539126E-2</v>
      </c>
      <c r="T11" s="85">
        <f>分析係数表!F14</f>
        <v>0.31487658438959304</v>
      </c>
      <c r="U11" s="86">
        <f t="shared" si="7"/>
        <v>8.8160993848422058E-3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投入係数表!T12</f>
        <v>1.809794180269695E-2</v>
      </c>
      <c r="E12" s="77">
        <f t="shared" si="0"/>
        <v>1.8097941802696951</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0.11065700750572408</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投入係数表!T13</f>
        <v>1.4194464158977999E-3</v>
      </c>
      <c r="E13" s="77">
        <f t="shared" si="0"/>
        <v>0.14194464158977999</v>
      </c>
      <c r="F13" s="76">
        <f>分析係数表!C16</f>
        <v>1.5929944110702698E-2</v>
      </c>
      <c r="G13" s="77">
        <f t="shared" si="1"/>
        <v>2.2611702073389211E-3</v>
      </c>
      <c r="H13" s="77">
        <v>3.5601725792421572E-3</v>
      </c>
      <c r="I13" s="77">
        <f t="shared" si="2"/>
        <v>3.5601725792421572E-3</v>
      </c>
      <c r="J13" s="76">
        <f>分析係数表!G16</f>
        <v>3.3304867634500426E-2</v>
      </c>
      <c r="K13" s="78">
        <f t="shared" si="3"/>
        <v>1.1857107650763802E-4</v>
      </c>
      <c r="L13" s="79"/>
      <c r="M13" s="80"/>
      <c r="N13" s="81">
        <f>分析係数表!H16</f>
        <v>1.5715955716225912E-2</v>
      </c>
      <c r="O13" s="82">
        <f t="shared" si="4"/>
        <v>0.22463077195988496</v>
      </c>
      <c r="P13" s="76">
        <f>分析係数表!C16</f>
        <v>1.5929944110702698E-2</v>
      </c>
      <c r="Q13" s="82">
        <f t="shared" si="5"/>
        <v>3.5783556428649701E-3</v>
      </c>
      <c r="R13" s="83">
        <v>4.1508709611427557E-3</v>
      </c>
      <c r="S13" s="84">
        <f t="shared" si="6"/>
        <v>7.7110435403849129E-3</v>
      </c>
      <c r="T13" s="85">
        <f>分析係数表!F16</f>
        <v>0.28693424423569597</v>
      </c>
      <c r="U13" s="86">
        <f t="shared" si="7"/>
        <v>2.2125624505288902E-3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投入係数表!T14</f>
        <v>2.0227111426543647E-2</v>
      </c>
      <c r="E14" s="77">
        <f t="shared" si="0"/>
        <v>2.0227111426543645</v>
      </c>
      <c r="F14" s="76">
        <f>分析係数表!C17</f>
        <v>3.0755163958272713E-2</v>
      </c>
      <c r="G14" s="77">
        <f t="shared" si="1"/>
        <v>6.2208812832560127E-2</v>
      </c>
      <c r="H14" s="77">
        <v>6.5930116398291147E-2</v>
      </c>
      <c r="I14" s="77">
        <f t="shared" si="2"/>
        <v>6.5930116398291147E-2</v>
      </c>
      <c r="J14" s="76">
        <f>分析係数表!G17</f>
        <v>0.21735668789808918</v>
      </c>
      <c r="K14" s="78">
        <f t="shared" si="3"/>
        <v>1.4330351733068061E-2</v>
      </c>
      <c r="L14" s="79"/>
      <c r="M14" s="80"/>
      <c r="N14" s="81">
        <f>分析係数表!H17</f>
        <v>2.8450203005708319E-3</v>
      </c>
      <c r="O14" s="82">
        <f t="shared" si="4"/>
        <v>4.0664348888369145E-2</v>
      </c>
      <c r="P14" s="76">
        <f>分析係数表!C17</f>
        <v>3.0755163958272713E-2</v>
      </c>
      <c r="Q14" s="82">
        <f t="shared" si="5"/>
        <v>1.2506387173181978E-3</v>
      </c>
      <c r="R14" s="83">
        <v>2.6708188868441959E-3</v>
      </c>
      <c r="S14" s="84">
        <f t="shared" si="6"/>
        <v>6.8600935285135348E-2</v>
      </c>
      <c r="T14" s="85">
        <f>分析係数表!F17</f>
        <v>0.33877388535031849</v>
      </c>
      <c r="U14" s="86">
        <f t="shared" si="7"/>
        <v>2.3240205385211061E-2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投入係数表!T15</f>
        <v>3.5841022001419448E-2</v>
      </c>
      <c r="E15" s="77">
        <f t="shared" si="0"/>
        <v>3.5841022001419449</v>
      </c>
      <c r="F15" s="76">
        <f>分析係数表!C18</f>
        <v>0.10308017346825304</v>
      </c>
      <c r="G15" s="77">
        <f t="shared" si="1"/>
        <v>0.36944987651857908</v>
      </c>
      <c r="H15" s="77">
        <v>0.37732798782361204</v>
      </c>
      <c r="I15" s="77">
        <f t="shared" si="2"/>
        <v>0.37732798782361204</v>
      </c>
      <c r="J15" s="76">
        <f>分析係数表!G18</f>
        <v>0.21565836298932384</v>
      </c>
      <c r="K15" s="78">
        <f t="shared" si="3"/>
        <v>8.1373936164095689E-2</v>
      </c>
      <c r="L15" s="79"/>
      <c r="M15" s="80"/>
      <c r="N15" s="81">
        <f>分析係数表!H18</f>
        <v>4.148325689659146E-4</v>
      </c>
      <c r="O15" s="82">
        <f t="shared" si="4"/>
        <v>5.92927098316444E-3</v>
      </c>
      <c r="P15" s="76">
        <f>分析係数表!C18</f>
        <v>0.10308017346825304</v>
      </c>
      <c r="Q15" s="82">
        <f t="shared" si="5"/>
        <v>6.1119028148486976E-4</v>
      </c>
      <c r="R15" s="83">
        <v>1.5265177435713117E-3</v>
      </c>
      <c r="S15" s="84">
        <f t="shared" si="6"/>
        <v>0.37885450556718336</v>
      </c>
      <c r="T15" s="85">
        <f>分析係数表!F18</f>
        <v>0.45978647686832741</v>
      </c>
      <c r="U15" s="86">
        <f t="shared" si="7"/>
        <v>0.17419217836042736</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投入係数表!T16</f>
        <v>5.6777856635911996E-3</v>
      </c>
      <c r="E16" s="77">
        <f t="shared" si="0"/>
        <v>0.56777856635911994</v>
      </c>
      <c r="F16" s="76">
        <f>分析係数表!C19</f>
        <v>0.24776062511911567</v>
      </c>
      <c r="G16" s="77">
        <f t="shared" si="1"/>
        <v>0.14067317253037087</v>
      </c>
      <c r="H16" s="77">
        <v>0.1765906207117246</v>
      </c>
      <c r="I16" s="77">
        <f t="shared" si="2"/>
        <v>0.1765906207117246</v>
      </c>
      <c r="J16" s="76">
        <f>分析係数表!G19</f>
        <v>5.7676438653637349E-2</v>
      </c>
      <c r="K16" s="78">
        <f t="shared" si="3"/>
        <v>1.0185118102287526E-2</v>
      </c>
      <c r="L16" s="79"/>
      <c r="M16" s="80"/>
      <c r="N16" s="81">
        <f>分析係数表!H19</f>
        <v>-1.0648958666941103E-4</v>
      </c>
      <c r="O16" s="82">
        <f t="shared" si="4"/>
        <v>-1.5220733941456609E-3</v>
      </c>
      <c r="P16" s="76">
        <f>分析係数表!C19</f>
        <v>0.24776062511911567</v>
      </c>
      <c r="Q16" s="82">
        <f t="shared" si="5"/>
        <v>-3.7710985561070309E-4</v>
      </c>
      <c r="R16" s="83">
        <v>1.2907684022050671E-3</v>
      </c>
      <c r="S16" s="84">
        <f t="shared" si="6"/>
        <v>0.17788138911392967</v>
      </c>
      <c r="T16" s="85">
        <f>分析係数表!F19</f>
        <v>0.24017372421281216</v>
      </c>
      <c r="U16" s="86">
        <f t="shared" si="7"/>
        <v>4.2722435691640873E-2</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投入係数表!T17</f>
        <v>4.7551454932576294E-2</v>
      </c>
      <c r="E17" s="77">
        <f t="shared" si="0"/>
        <v>4.7551454932576291</v>
      </c>
      <c r="F17" s="76">
        <f>分析係数表!C20</f>
        <v>4.2097488921713389E-2</v>
      </c>
      <c r="G17" s="77">
        <f t="shared" si="1"/>
        <v>0.20017968472354838</v>
      </c>
      <c r="H17" s="77">
        <v>0.20633634281999907</v>
      </c>
      <c r="I17" s="77">
        <f t="shared" si="2"/>
        <v>0.20633634281999907</v>
      </c>
      <c r="J17" s="76">
        <f>分析係数表!G20</f>
        <v>0.10005104645227157</v>
      </c>
      <c r="K17" s="78">
        <f t="shared" si="3"/>
        <v>2.064416702027556E-2</v>
      </c>
      <c r="L17" s="79"/>
      <c r="M17" s="80"/>
      <c r="N17" s="81">
        <f>分析係数表!H20</f>
        <v>5.1814336200340294E-4</v>
      </c>
      <c r="O17" s="82">
        <f t="shared" si="4"/>
        <v>7.405909350619186E-3</v>
      </c>
      <c r="P17" s="76">
        <f>分析係数表!C20</f>
        <v>4.2097488921713389E-2</v>
      </c>
      <c r="Q17" s="82">
        <f t="shared" si="5"/>
        <v>3.1177018684290476E-4</v>
      </c>
      <c r="R17" s="83">
        <v>7.2685398995729687E-4</v>
      </c>
      <c r="S17" s="84">
        <f t="shared" si="6"/>
        <v>0.20706319680995638</v>
      </c>
      <c r="T17" s="85">
        <f>分析係数表!F20</f>
        <v>0.22307299642674835</v>
      </c>
      <c r="U17" s="86">
        <f t="shared" si="7"/>
        <v>4.6190207762098492E-2</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投入係数表!T18</f>
        <v>2.1291696238466998E-2</v>
      </c>
      <c r="E18" s="77">
        <f t="shared" si="0"/>
        <v>2.1291696238466997</v>
      </c>
      <c r="F18" s="76">
        <f>分析係数表!C21</f>
        <v>2.2200270354580387E-2</v>
      </c>
      <c r="G18" s="77">
        <f t="shared" si="1"/>
        <v>4.726814128015696E-2</v>
      </c>
      <c r="H18" s="77">
        <v>4.9071597320809249E-2</v>
      </c>
      <c r="I18" s="77">
        <f t="shared" si="2"/>
        <v>4.9071597320809249E-2</v>
      </c>
      <c r="J18" s="76">
        <f>分析係数表!G21</f>
        <v>0.28466453674121406</v>
      </c>
      <c r="K18" s="78">
        <f t="shared" si="3"/>
        <v>1.3968943518479566E-2</v>
      </c>
      <c r="L18" s="79"/>
      <c r="M18" s="80"/>
      <c r="N18" s="81">
        <f>分析係数表!H21</f>
        <v>8.5827428061913363E-4</v>
      </c>
      <c r="O18" s="82">
        <f t="shared" si="4"/>
        <v>1.2267457206547117E-2</v>
      </c>
      <c r="P18" s="76">
        <f>分析係数表!C21</f>
        <v>2.2200270354580387E-2</v>
      </c>
      <c r="Q18" s="82">
        <f t="shared" si="5"/>
        <v>2.7234086654859149E-4</v>
      </c>
      <c r="R18" s="83">
        <v>7.5869774729945736E-4</v>
      </c>
      <c r="S18" s="84">
        <f t="shared" si="6"/>
        <v>4.9830295068108703E-2</v>
      </c>
      <c r="T18" s="85">
        <f>分析係数表!F21</f>
        <v>0.42523961661341853</v>
      </c>
      <c r="U18" s="86">
        <f t="shared" si="7"/>
        <v>2.1189815570496064E-2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投入係数表!T19</f>
        <v>2.1291696238466998E-3</v>
      </c>
      <c r="E19" s="77">
        <f t="shared" si="0"/>
        <v>0.21291696238466998</v>
      </c>
      <c r="F19" s="76">
        <f>分析係数表!C22</f>
        <v>3.5555555555555562E-2</v>
      </c>
      <c r="G19" s="77">
        <f t="shared" si="1"/>
        <v>7.5703808847882676E-3</v>
      </c>
      <c r="H19" s="77">
        <v>9.1727581892454297E-3</v>
      </c>
      <c r="I19" s="77">
        <f t="shared" si="2"/>
        <v>9.1727581892454297E-3</v>
      </c>
      <c r="J19" s="76">
        <f>分析係数表!G22</f>
        <v>0.1945879458794588</v>
      </c>
      <c r="K19" s="78">
        <f t="shared" si="3"/>
        <v>1.7849081740942522E-3</v>
      </c>
      <c r="L19" s="79"/>
      <c r="M19" s="80"/>
      <c r="N19" s="81">
        <f>分析係数表!H22</f>
        <v>4.0529618807014647E-5</v>
      </c>
      <c r="O19" s="82">
        <f t="shared" si="4"/>
        <v>5.7929659030916947E-4</v>
      </c>
      <c r="P19" s="76">
        <f>分析係数表!C22</f>
        <v>3.5555555555555562E-2</v>
      </c>
      <c r="Q19" s="82">
        <f t="shared" si="5"/>
        <v>2.0597212099881586E-5</v>
      </c>
      <c r="R19" s="83">
        <v>3.356643597243323E-4</v>
      </c>
      <c r="S19" s="84">
        <f t="shared" si="6"/>
        <v>9.5084225489697628E-3</v>
      </c>
      <c r="T19" s="85">
        <f>分析係数表!F22</f>
        <v>0.41303813038130383</v>
      </c>
      <c r="U19" s="86">
        <f t="shared" si="7"/>
        <v>3.927341072501902E-3</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投入係数表!T20</f>
        <v>3.1937544357700499E-3</v>
      </c>
      <c r="E20" s="77">
        <f t="shared" si="0"/>
        <v>0.31937544357700498</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3.4076270018186435E-4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投入係数表!T21</f>
        <v>0</v>
      </c>
      <c r="E21" s="77">
        <f t="shared" si="0"/>
        <v>0</v>
      </c>
      <c r="F21" s="76">
        <f>分析係数表!C24</f>
        <v>0.31901223099551013</v>
      </c>
      <c r="G21" s="77">
        <f t="shared" si="1"/>
        <v>0</v>
      </c>
      <c r="H21" s="77">
        <v>6.8734374647953589E-3</v>
      </c>
      <c r="I21" s="77">
        <f t="shared" si="2"/>
        <v>6.8734374647953589E-3</v>
      </c>
      <c r="J21" s="76">
        <f>分析係数表!G24</f>
        <v>0.20822960902035437</v>
      </c>
      <c r="K21" s="78">
        <f t="shared" si="3"/>
        <v>1.4312531959201932E-3</v>
      </c>
      <c r="L21" s="79"/>
      <c r="M21" s="80"/>
      <c r="N21" s="81">
        <f>分析係数表!H24</f>
        <v>2.9960129980871608E-4</v>
      </c>
      <c r="O21" s="82">
        <f t="shared" si="4"/>
        <v>4.2822512656187622E-3</v>
      </c>
      <c r="P21" s="76">
        <f>分析係数表!C24</f>
        <v>0.31901223099551013</v>
      </c>
      <c r="Q21" s="82">
        <f t="shared" si="5"/>
        <v>1.3660905299283882E-3</v>
      </c>
      <c r="R21" s="83">
        <v>5.7982305734723986E-3</v>
      </c>
      <c r="S21" s="84">
        <f t="shared" si="6"/>
        <v>1.2671668038267758E-2</v>
      </c>
      <c r="T21" s="85">
        <f>分析係数表!F24</f>
        <v>0.39288329184360815</v>
      </c>
      <c r="U21" s="86">
        <f t="shared" si="7"/>
        <v>4.9784866520240726E-3</v>
      </c>
      <c r="V21" s="87">
        <f>分析係数表!D24</f>
        <v>9.7085956948308683E-2</v>
      </c>
      <c r="W21" s="167">
        <f t="shared" si="8"/>
        <v>0</v>
      </c>
      <c r="X21" s="76">
        <f>分析係数表!E24</f>
        <v>9.7525259920925464E-2</v>
      </c>
      <c r="Y21" s="166">
        <f t="shared" si="9"/>
        <v>0</v>
      </c>
    </row>
    <row r="22" spans="1:25" x14ac:dyDescent="0.2">
      <c r="A22" s="6" t="s">
        <v>10</v>
      </c>
      <c r="B22" s="5" t="s">
        <v>272</v>
      </c>
      <c r="C22" s="75">
        <f>最終需要_まとめ!C23</f>
        <v>100</v>
      </c>
      <c r="D22" s="76">
        <f>投入係数表!T22</f>
        <v>0.2895670688431512</v>
      </c>
      <c r="E22" s="77">
        <f t="shared" si="0"/>
        <v>28.956706884315121</v>
      </c>
      <c r="F22" s="76">
        <f>分析係数表!C25</f>
        <v>9.6759875721260657E-3</v>
      </c>
      <c r="G22" s="77">
        <f t="shared" si="1"/>
        <v>0.2801847359423304</v>
      </c>
      <c r="H22" s="77">
        <v>0.28212102505346937</v>
      </c>
      <c r="I22" s="77">
        <f t="shared" si="2"/>
        <v>100.28212102505347</v>
      </c>
      <c r="J22" s="76">
        <f>分析係数表!G25</f>
        <v>0.19730305180979418</v>
      </c>
      <c r="K22" s="78">
        <f t="shared" si="3"/>
        <v>19.785968520202175</v>
      </c>
      <c r="L22" s="79"/>
      <c r="M22" s="80"/>
      <c r="N22" s="81">
        <f>分析係数表!H25</f>
        <v>4.8079253682831098E-4</v>
      </c>
      <c r="O22" s="82">
        <f t="shared" si="4"/>
        <v>6.8720477870009315E-3</v>
      </c>
      <c r="P22" s="76">
        <f>分析係数表!C25</f>
        <v>9.6759875721260657E-3</v>
      </c>
      <c r="Q22" s="82">
        <f t="shared" si="5"/>
        <v>6.6493848982077444E-5</v>
      </c>
      <c r="R22" s="83">
        <v>4.9004750862592032E-4</v>
      </c>
      <c r="S22" s="84">
        <f t="shared" si="6"/>
        <v>100.28261107256209</v>
      </c>
      <c r="T22" s="85">
        <f>分析係数表!F25</f>
        <v>0.35095812633073104</v>
      </c>
      <c r="U22" s="86">
        <f t="shared" si="7"/>
        <v>35.194997285579817</v>
      </c>
      <c r="V22" s="87">
        <f>分析係数表!D25</f>
        <v>5.2164655784244146E-2</v>
      </c>
      <c r="W22" s="167">
        <f t="shared" si="8"/>
        <v>5</v>
      </c>
      <c r="X22" s="76">
        <f>分析係数表!E25</f>
        <v>4.9325762952448546E-2</v>
      </c>
      <c r="Y22" s="166">
        <f t="shared" si="9"/>
        <v>5</v>
      </c>
    </row>
    <row r="23" spans="1:25" x14ac:dyDescent="0.2">
      <c r="A23" s="6" t="s">
        <v>11</v>
      </c>
      <c r="B23" s="5" t="s">
        <v>35</v>
      </c>
      <c r="C23" s="90"/>
      <c r="D23" s="76">
        <f>投入係数表!T23</f>
        <v>2.0936834634492547E-2</v>
      </c>
      <c r="E23" s="77">
        <f t="shared" si="0"/>
        <v>2.0936834634492545</v>
      </c>
      <c r="F23" s="76">
        <f>分析係数表!C26</f>
        <v>0.20974434975917011</v>
      </c>
      <c r="G23" s="77">
        <f t="shared" si="1"/>
        <v>0.43913827664269106</v>
      </c>
      <c r="H23" s="77">
        <v>0.45831859322138946</v>
      </c>
      <c r="I23" s="77">
        <f t="shared" si="2"/>
        <v>0.45831859322138946</v>
      </c>
      <c r="J23" s="76">
        <f>分析係数表!G26</f>
        <v>0.19643642762868455</v>
      </c>
      <c r="K23" s="78">
        <f t="shared" si="3"/>
        <v>9.0030467168213987E-2</v>
      </c>
      <c r="L23" s="79"/>
      <c r="M23" s="80"/>
      <c r="N23" s="81">
        <f>分析係数表!H26</f>
        <v>9.4871095944733495E-3</v>
      </c>
      <c r="O23" s="82">
        <f t="shared" si="4"/>
        <v>0.13560083715903656</v>
      </c>
      <c r="P23" s="76">
        <f>分析係数表!C26</f>
        <v>0.20974434975917011</v>
      </c>
      <c r="Q23" s="82">
        <f t="shared" si="5"/>
        <v>2.8441509416721238E-2</v>
      </c>
      <c r="R23" s="83">
        <v>3.1163192452639935E-2</v>
      </c>
      <c r="S23" s="84">
        <f t="shared" si="6"/>
        <v>0.48948178567402939</v>
      </c>
      <c r="T23" s="85">
        <f>分析係数表!F26</f>
        <v>0.33536547042926279</v>
      </c>
      <c r="U23" s="86">
        <f t="shared" si="7"/>
        <v>0.16415528931912646</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投入係数表!T24</f>
        <v>0</v>
      </c>
      <c r="E24" s="77">
        <f t="shared" si="0"/>
        <v>0</v>
      </c>
      <c r="F24" s="76">
        <f>分析係数表!C27</f>
        <v>0.55184986183604545</v>
      </c>
      <c r="G24" s="77">
        <f t="shared" si="1"/>
        <v>0</v>
      </c>
      <c r="H24" s="77">
        <v>2.7551029078231176E-3</v>
      </c>
      <c r="I24" s="77">
        <f t="shared" si="2"/>
        <v>2.7551029078231176E-3</v>
      </c>
      <c r="J24" s="76">
        <f>分析係数表!G27</f>
        <v>0.17101045662340392</v>
      </c>
      <c r="K24" s="78">
        <f t="shared" si="3"/>
        <v>4.7115140631129928E-4</v>
      </c>
      <c r="L24" s="79"/>
      <c r="M24" s="80"/>
      <c r="N24" s="81">
        <f>分析係数表!H27</f>
        <v>1.0662468539876775E-2</v>
      </c>
      <c r="O24" s="82">
        <f t="shared" si="4"/>
        <v>0.15240043827800248</v>
      </c>
      <c r="P24" s="76">
        <f>分析係数表!C27</f>
        <v>0.55184986183604545</v>
      </c>
      <c r="Q24" s="82">
        <f t="shared" si="5"/>
        <v>8.4102160807468448E-2</v>
      </c>
      <c r="R24" s="83">
        <v>8.644757151307926E-2</v>
      </c>
      <c r="S24" s="84">
        <f t="shared" si="6"/>
        <v>8.9202674420902378E-2</v>
      </c>
      <c r="T24" s="85">
        <f>分析係数表!F27</f>
        <v>0.32260522305711731</v>
      </c>
      <c r="U24" s="86">
        <f t="shared" si="7"/>
        <v>2.8777248678846623E-2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投入係数表!T25</f>
        <v>0</v>
      </c>
      <c r="E25" s="77">
        <f t="shared" si="0"/>
        <v>0</v>
      </c>
      <c r="F25" s="76">
        <f>分析係数表!C28</f>
        <v>0.10247957574888922</v>
      </c>
      <c r="G25" s="77">
        <f t="shared" si="1"/>
        <v>0</v>
      </c>
      <c r="H25" s="77">
        <v>1.4012376165964615E-2</v>
      </c>
      <c r="I25" s="77">
        <f t="shared" si="2"/>
        <v>1.4012376165964615E-2</v>
      </c>
      <c r="J25" s="76">
        <f>分析係数表!G28</f>
        <v>0.12481362671124566</v>
      </c>
      <c r="K25" s="78">
        <f t="shared" si="3"/>
        <v>1.7489354881162632E-3</v>
      </c>
      <c r="L25" s="79"/>
      <c r="M25" s="80"/>
      <c r="N25" s="81">
        <f>分析係数表!H28</f>
        <v>1.8186673066637845E-2</v>
      </c>
      <c r="O25" s="82">
        <f t="shared" si="4"/>
        <v>0.25994514645539885</v>
      </c>
      <c r="P25" s="76">
        <f>分析係数表!C28</f>
        <v>0.10247957574888922</v>
      </c>
      <c r="Q25" s="82">
        <f t="shared" si="5"/>
        <v>2.6639068326732147E-2</v>
      </c>
      <c r="R25" s="83">
        <v>3.1106403815482096E-2</v>
      </c>
      <c r="S25" s="84">
        <f t="shared" si="6"/>
        <v>4.5118779981446713E-2</v>
      </c>
      <c r="T25" s="85">
        <f>分析係数表!F28</f>
        <v>0.21379840057832197</v>
      </c>
      <c r="U25" s="86">
        <f t="shared" si="7"/>
        <v>9.6463229960785189E-3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投入係数表!T26</f>
        <v>5.3229240596167496E-3</v>
      </c>
      <c r="E26" s="77">
        <f t="shared" si="0"/>
        <v>0.53229240596167493</v>
      </c>
      <c r="F26" s="76">
        <f>分析係数表!C29</f>
        <v>7.3115977067071958E-2</v>
      </c>
      <c r="G26" s="77">
        <f t="shared" si="1"/>
        <v>3.8919079347270381E-2</v>
      </c>
      <c r="H26" s="77">
        <v>4.4074634263843247E-2</v>
      </c>
      <c r="I26" s="77">
        <f t="shared" si="2"/>
        <v>4.4074634263843247E-2</v>
      </c>
      <c r="J26" s="76">
        <f>分析係数表!G29</f>
        <v>0.26098100897122217</v>
      </c>
      <c r="K26" s="78">
        <f t="shared" si="3"/>
        <v>1.1502642520215411E-2</v>
      </c>
      <c r="L26" s="79"/>
      <c r="M26" s="80"/>
      <c r="N26" s="81">
        <f>分析係数表!H29</f>
        <v>9.6190295301981418E-3</v>
      </c>
      <c r="O26" s="82">
        <f t="shared" si="4"/>
        <v>0.13748639076670954</v>
      </c>
      <c r="P26" s="76">
        <f>分析係数表!C29</f>
        <v>7.3115977067071958E-2</v>
      </c>
      <c r="Q26" s="82">
        <f t="shared" si="5"/>
        <v>1.0052451794333228E-2</v>
      </c>
      <c r="R26" s="83">
        <v>1.3974442909293438E-2</v>
      </c>
      <c r="S26" s="84">
        <f t="shared" si="6"/>
        <v>5.8049077173136683E-2</v>
      </c>
      <c r="T26" s="85">
        <f>分析係数表!F29</f>
        <v>0.46988232552720494</v>
      </c>
      <c r="U26" s="86">
        <f t="shared" si="7"/>
        <v>2.7276235376821653E-2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投入係数表!T27</f>
        <v>3.1937544357700499E-3</v>
      </c>
      <c r="E27" s="77">
        <f t="shared" si="0"/>
        <v>0.31937544357700498</v>
      </c>
      <c r="F27" s="76">
        <f>分析係数表!C30</f>
        <v>1</v>
      </c>
      <c r="G27" s="77">
        <f t="shared" si="1"/>
        <v>0.31937544357700498</v>
      </c>
      <c r="H27" s="77">
        <v>0.35769736602273344</v>
      </c>
      <c r="I27" s="77">
        <f t="shared" si="2"/>
        <v>0.35769736602273344</v>
      </c>
      <c r="J27" s="76">
        <f>分析係数表!G30</f>
        <v>0.34448146018035225</v>
      </c>
      <c r="K27" s="78">
        <f t="shared" si="3"/>
        <v>0.12322011095017714</v>
      </c>
      <c r="L27" s="79"/>
      <c r="M27" s="80"/>
      <c r="N27" s="81">
        <f>分析係数表!H30</f>
        <v>0</v>
      </c>
      <c r="O27" s="82">
        <f t="shared" si="4"/>
        <v>0</v>
      </c>
      <c r="P27" s="76">
        <f>分析係数表!C30</f>
        <v>1</v>
      </c>
      <c r="Q27" s="82">
        <f t="shared" si="5"/>
        <v>0</v>
      </c>
      <c r="R27" s="83">
        <v>5.3073947446312567E-2</v>
      </c>
      <c r="S27" s="84">
        <f t="shared" si="6"/>
        <v>0.410771313469046</v>
      </c>
      <c r="T27" s="85">
        <f>分析係数表!F30</f>
        <v>0.44085379748895859</v>
      </c>
      <c r="U27" s="86">
        <f t="shared" si="7"/>
        <v>0.18109009344235633</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投入係数表!T28</f>
        <v>2.8743789921930447E-2</v>
      </c>
      <c r="E28" s="77">
        <f t="shared" si="0"/>
        <v>2.8743789921930447</v>
      </c>
      <c r="F28" s="76">
        <f>分析係数表!C31</f>
        <v>1.6119481544838443E-2</v>
      </c>
      <c r="G28" s="77">
        <f t="shared" si="1"/>
        <v>4.6333499117527106E-2</v>
      </c>
      <c r="H28" s="77">
        <v>4.9431894906007398E-2</v>
      </c>
      <c r="I28" s="77">
        <f t="shared" si="2"/>
        <v>4.9431894906007398E-2</v>
      </c>
      <c r="J28" s="76">
        <f>分析係数表!G31</f>
        <v>7.1065989847715741E-2</v>
      </c>
      <c r="K28" s="78">
        <f t="shared" si="3"/>
        <v>3.5129265415436732E-3</v>
      </c>
      <c r="L28" s="79"/>
      <c r="M28" s="80"/>
      <c r="N28" s="81">
        <f>分析係数表!H31</f>
        <v>2.0936329558250998E-2</v>
      </c>
      <c r="O28" s="82">
        <f t="shared" si="4"/>
        <v>0.29924644454304056</v>
      </c>
      <c r="P28" s="76">
        <f>分析係数表!C31</f>
        <v>1.6119481544838443E-2</v>
      </c>
      <c r="Q28" s="82">
        <f t="shared" si="5"/>
        <v>4.8236975401700632E-3</v>
      </c>
      <c r="R28" s="83">
        <v>6.8540098167675636E-3</v>
      </c>
      <c r="S28" s="84">
        <f t="shared" si="6"/>
        <v>5.6285904722774963E-2</v>
      </c>
      <c r="T28" s="85">
        <f>分析係数表!F31</f>
        <v>0.34619289340101522</v>
      </c>
      <c r="U28" s="86">
        <f t="shared" si="7"/>
        <v>1.9485780213671332E-2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投入係数表!T29</f>
        <v>1.7743080198722497E-3</v>
      </c>
      <c r="E29" s="77">
        <f t="shared" si="0"/>
        <v>0.17743080198722497</v>
      </c>
      <c r="F29" s="76">
        <f>分析係数表!C32</f>
        <v>1</v>
      </c>
      <c r="G29" s="77">
        <f t="shared" si="1"/>
        <v>0.17743080198722497</v>
      </c>
      <c r="H29" s="77">
        <v>0.21556641311336197</v>
      </c>
      <c r="I29" s="77">
        <f t="shared" si="2"/>
        <v>0.21556641311336197</v>
      </c>
      <c r="J29" s="76">
        <f>分析係数表!G32</f>
        <v>0.14031413612565444</v>
      </c>
      <c r="K29" s="78">
        <f t="shared" si="3"/>
        <v>3.0247015033707331E-2</v>
      </c>
      <c r="L29" s="79"/>
      <c r="M29" s="80"/>
      <c r="N29" s="81">
        <f>分析係数表!H32</f>
        <v>7.8667195406007442E-3</v>
      </c>
      <c r="O29" s="82">
        <f t="shared" si="4"/>
        <v>0.11244033230334251</v>
      </c>
      <c r="P29" s="76">
        <f>分析係数表!C32</f>
        <v>1</v>
      </c>
      <c r="Q29" s="82">
        <f t="shared" si="5"/>
        <v>0.11244033230334251</v>
      </c>
      <c r="R29" s="83">
        <v>0.14966834595398007</v>
      </c>
      <c r="S29" s="84">
        <f t="shared" si="6"/>
        <v>0.36523475906734204</v>
      </c>
      <c r="T29" s="85">
        <f>分析係数表!F32</f>
        <v>0.48305318269495728</v>
      </c>
      <c r="U29" s="86">
        <f t="shared" si="7"/>
        <v>0.17642781279830549</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投入係数表!T30</f>
        <v>7.0972320794889996E-4</v>
      </c>
      <c r="E30" s="77">
        <f t="shared" si="0"/>
        <v>7.0972320794889993E-2</v>
      </c>
      <c r="F30" s="76">
        <f>分析係数表!C33</f>
        <v>0.76063364256957811</v>
      </c>
      <c r="G30" s="77">
        <f t="shared" si="1"/>
        <v>5.398393488783379E-2</v>
      </c>
      <c r="H30" s="77">
        <v>7.2229326162973895E-2</v>
      </c>
      <c r="I30" s="77">
        <f t="shared" si="2"/>
        <v>7.2229326162973895E-2</v>
      </c>
      <c r="J30" s="76">
        <f>分析係数表!G33</f>
        <v>0.50769407441433168</v>
      </c>
      <c r="K30" s="78">
        <f t="shared" si="3"/>
        <v>3.66704008918819E-2</v>
      </c>
      <c r="L30" s="79"/>
      <c r="M30" s="80"/>
      <c r="N30" s="81">
        <f>分析係数表!H33</f>
        <v>8.9800920101816757E-4</v>
      </c>
      <c r="O30" s="82">
        <f t="shared" si="4"/>
        <v>1.2835395040183557E-2</v>
      </c>
      <c r="P30" s="76">
        <f>分析係数表!C33</f>
        <v>0.76063364256957811</v>
      </c>
      <c r="Q30" s="82">
        <f t="shared" si="5"/>
        <v>9.7630332832343153E-3</v>
      </c>
      <c r="R30" s="83">
        <v>3.1976824687719549E-2</v>
      </c>
      <c r="S30" s="84">
        <f t="shared" si="6"/>
        <v>0.10420615085069344</v>
      </c>
      <c r="T30" s="85">
        <f>分析係数表!F33</f>
        <v>0.64710610932475887</v>
      </c>
      <c r="U30" s="86">
        <f t="shared" si="7"/>
        <v>6.7432436844701141E-2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投入係数表!T31</f>
        <v>4.2938254080908449E-2</v>
      </c>
      <c r="E31" s="77">
        <f t="shared" si="0"/>
        <v>4.2938254080908447</v>
      </c>
      <c r="F31" s="76">
        <f>分析係数表!C34</f>
        <v>0.60932856586849216</v>
      </c>
      <c r="G31" s="77">
        <f t="shared" si="1"/>
        <v>2.6163504780016873</v>
      </c>
      <c r="H31" s="77">
        <v>2.774941246233638</v>
      </c>
      <c r="I31" s="77">
        <f t="shared" si="2"/>
        <v>2.774941246233638</v>
      </c>
      <c r="J31" s="76">
        <f>分析係数表!G34</f>
        <v>0.42480111354608457</v>
      </c>
      <c r="K31" s="78">
        <f t="shared" si="3"/>
        <v>1.1787981314250091</v>
      </c>
      <c r="L31" s="79"/>
      <c r="M31" s="80"/>
      <c r="N31" s="81">
        <f>分析係数表!H34</f>
        <v>0.14716781407871807</v>
      </c>
      <c r="O31" s="82">
        <f t="shared" si="4"/>
        <v>2.1034940719526305</v>
      </c>
      <c r="P31" s="76">
        <f>分析係数表!C34</f>
        <v>0.60932856586849216</v>
      </c>
      <c r="Q31" s="82">
        <f t="shared" si="5"/>
        <v>1.2817190261757712</v>
      </c>
      <c r="R31" s="83">
        <v>1.400691607830328</v>
      </c>
      <c r="S31" s="84">
        <f t="shared" si="6"/>
        <v>4.1756328540639664</v>
      </c>
      <c r="T31" s="85">
        <f>分析係数表!F34</f>
        <v>0.70056004390220861</v>
      </c>
      <c r="U31" s="86">
        <f t="shared" si="7"/>
        <v>2.925281535562557</v>
      </c>
      <c r="V31" s="87">
        <f>分析係数表!D34</f>
        <v>0.12153061706589328</v>
      </c>
      <c r="W31" s="167">
        <f t="shared" si="8"/>
        <v>1</v>
      </c>
      <c r="X31" s="76">
        <f>分析係数表!E34</f>
        <v>9.2329106655473059E-2</v>
      </c>
      <c r="Y31" s="166">
        <f t="shared" si="9"/>
        <v>0</v>
      </c>
    </row>
    <row r="32" spans="1:25" x14ac:dyDescent="0.2">
      <c r="A32" s="6" t="s">
        <v>20</v>
      </c>
      <c r="B32" s="5" t="s">
        <v>37</v>
      </c>
      <c r="C32" s="90"/>
      <c r="D32" s="76">
        <f>投入係数表!T32</f>
        <v>5.6777856635911996E-3</v>
      </c>
      <c r="E32" s="77">
        <f t="shared" si="0"/>
        <v>0.56777856635911994</v>
      </c>
      <c r="F32" s="76">
        <f>分析係数表!C35</f>
        <v>0.431182157394844</v>
      </c>
      <c r="G32" s="77">
        <f t="shared" si="1"/>
        <v>0.24481598716527694</v>
      </c>
      <c r="H32" s="77">
        <v>0.30905843829790652</v>
      </c>
      <c r="I32" s="77">
        <f t="shared" si="2"/>
        <v>0.30905843829790652</v>
      </c>
      <c r="J32" s="76">
        <f>分析係数表!G35</f>
        <v>0.31375152118597188</v>
      </c>
      <c r="K32" s="78">
        <f t="shared" si="3"/>
        <v>9.6967555151329002E-2</v>
      </c>
      <c r="L32" s="79"/>
      <c r="M32" s="80"/>
      <c r="N32" s="81">
        <f>分析係数表!H35</f>
        <v>5.4452734914836147E-2</v>
      </c>
      <c r="O32" s="82">
        <f t="shared" si="4"/>
        <v>0.77830200721537823</v>
      </c>
      <c r="P32" s="76">
        <f>分析係数表!C35</f>
        <v>0.431182157394844</v>
      </c>
      <c r="Q32" s="82">
        <f t="shared" si="5"/>
        <v>0.33558993857586422</v>
      </c>
      <c r="R32" s="83">
        <v>0.4892855640475815</v>
      </c>
      <c r="S32" s="84">
        <f t="shared" si="6"/>
        <v>0.79834400234548797</v>
      </c>
      <c r="T32" s="85">
        <f>分析係数表!F35</f>
        <v>0.64533318582439059</v>
      </c>
      <c r="U32" s="86">
        <f t="shared" si="7"/>
        <v>0.51519787841740849</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投入係数表!T33</f>
        <v>3.5486160397444998E-4</v>
      </c>
      <c r="E33" s="77">
        <f t="shared" si="0"/>
        <v>3.5486160397444996E-2</v>
      </c>
      <c r="F33" s="76">
        <f>分析係数表!C36</f>
        <v>0.9563715649468405</v>
      </c>
      <c r="G33" s="77">
        <f t="shared" si="1"/>
        <v>3.3937954753259066E-2</v>
      </c>
      <c r="H33" s="77">
        <v>0.15510590244696326</v>
      </c>
      <c r="I33" s="77">
        <f t="shared" si="2"/>
        <v>0.15510590244696326</v>
      </c>
      <c r="J33" s="76">
        <f>分析係数表!G36</f>
        <v>5.2691079299754126E-2</v>
      </c>
      <c r="K33" s="78">
        <f t="shared" si="3"/>
        <v>8.1726974056928695E-3</v>
      </c>
      <c r="L33" s="79"/>
      <c r="M33" s="80"/>
      <c r="N33" s="81">
        <f>分析係数表!H36</f>
        <v>0.23827203956962312</v>
      </c>
      <c r="O33" s="82">
        <f t="shared" si="4"/>
        <v>3.4056619369142611</v>
      </c>
      <c r="P33" s="76">
        <f>分析係数表!C36</f>
        <v>0.9563715649468405</v>
      </c>
      <c r="Q33" s="82">
        <f t="shared" si="5"/>
        <v>3.25707823628658</v>
      </c>
      <c r="R33" s="83">
        <v>3.4201540659176093</v>
      </c>
      <c r="S33" s="84">
        <f t="shared" si="6"/>
        <v>3.5752599683645725</v>
      </c>
      <c r="T33" s="85">
        <f>分析係数表!F36</f>
        <v>0.845410170661959</v>
      </c>
      <c r="U33" s="86">
        <f t="shared" si="7"/>
        <v>3.0225611400159633</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投入係数表!T34</f>
        <v>1.738821859474805E-2</v>
      </c>
      <c r="E34" s="77">
        <f t="shared" si="0"/>
        <v>1.7388218594748051</v>
      </c>
      <c r="F34" s="76">
        <f>分析係数表!C37</f>
        <v>0.69581462679851724</v>
      </c>
      <c r="G34" s="77">
        <f t="shared" si="1"/>
        <v>1.2098976832195654</v>
      </c>
      <c r="H34" s="77">
        <v>1.3782141938770189</v>
      </c>
      <c r="I34" s="77">
        <f t="shared" si="2"/>
        <v>1.3782141938770189</v>
      </c>
      <c r="J34" s="76">
        <f>分析係数表!G37</f>
        <v>0.3862869649112583</v>
      </c>
      <c r="K34" s="78">
        <f t="shared" si="3"/>
        <v>0.53238617795037013</v>
      </c>
      <c r="L34" s="79"/>
      <c r="M34" s="80"/>
      <c r="N34" s="81">
        <f>分析係数表!H37</f>
        <v>4.5947077854218935E-2</v>
      </c>
      <c r="O34" s="82">
        <f t="shared" si="4"/>
        <v>0.6567292345471617</v>
      </c>
      <c r="P34" s="76">
        <f>分析係数表!C37</f>
        <v>0.69581462679851724</v>
      </c>
      <c r="Q34" s="82">
        <f t="shared" si="5"/>
        <v>0.45696180724410923</v>
      </c>
      <c r="R34" s="83">
        <v>0.55167265327760007</v>
      </c>
      <c r="S34" s="84">
        <f t="shared" si="6"/>
        <v>1.9298868471546191</v>
      </c>
      <c r="T34" s="85">
        <f>分析係数表!F37</f>
        <v>0.69012607082499655</v>
      </c>
      <c r="U34" s="86">
        <f t="shared" si="7"/>
        <v>1.3318652269636579</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投入係数表!T35</f>
        <v>7.0972320794889989E-3</v>
      </c>
      <c r="E35" s="77">
        <f t="shared" si="0"/>
        <v>0.70972320794889987</v>
      </c>
      <c r="F35" s="76">
        <f>分析係数表!C38</f>
        <v>0.41697687137236916</v>
      </c>
      <c r="G35" s="77">
        <f t="shared" si="1"/>
        <v>0.29593816279089363</v>
      </c>
      <c r="H35" s="77">
        <v>0.43093881382413185</v>
      </c>
      <c r="I35" s="77">
        <f t="shared" si="2"/>
        <v>0.43093881382413185</v>
      </c>
      <c r="J35" s="76">
        <f>分析係数表!G38</f>
        <v>8.9658129653451837E-2</v>
      </c>
      <c r="K35" s="78">
        <f t="shared" si="3"/>
        <v>3.8637168042548756E-2</v>
      </c>
      <c r="L35" s="79"/>
      <c r="M35" s="80"/>
      <c r="N35" s="81">
        <f>分析係数表!H38</f>
        <v>4.1195576072902453E-2</v>
      </c>
      <c r="O35" s="82">
        <f t="shared" si="4"/>
        <v>0.58881522840091616</v>
      </c>
      <c r="P35" s="76">
        <f>分析係数表!C38</f>
        <v>0.41697687137236916</v>
      </c>
      <c r="Q35" s="82">
        <f t="shared" si="5"/>
        <v>0.24552233175502097</v>
      </c>
      <c r="R35" s="83">
        <v>0.34678249393471711</v>
      </c>
      <c r="S35" s="84">
        <f t="shared" si="6"/>
        <v>0.77772130775884896</v>
      </c>
      <c r="T35" s="85">
        <f>分析係数表!F38</f>
        <v>0.51116828441118001</v>
      </c>
      <c r="U35" s="86">
        <f t="shared" si="7"/>
        <v>0.39754646663711019</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投入係数表!T36</f>
        <v>0</v>
      </c>
      <c r="E36" s="77">
        <f t="shared" si="0"/>
        <v>0</v>
      </c>
      <c r="F36" s="76">
        <f>分析係数表!C39</f>
        <v>1</v>
      </c>
      <c r="G36" s="77">
        <f t="shared" si="1"/>
        <v>0</v>
      </c>
      <c r="H36" s="77">
        <v>3.5565472499893011E-3</v>
      </c>
      <c r="I36" s="77">
        <f t="shared" si="2"/>
        <v>3.5565472499893011E-3</v>
      </c>
      <c r="J36" s="76">
        <f>分析係数表!G39</f>
        <v>0.3542438962035025</v>
      </c>
      <c r="K36" s="78">
        <f t="shared" si="3"/>
        <v>1.2598851548680623E-3</v>
      </c>
      <c r="L36" s="79"/>
      <c r="M36" s="80"/>
      <c r="N36" s="81">
        <f>分析係数表!H39</f>
        <v>3.5817057247689217E-3</v>
      </c>
      <c r="O36" s="82">
        <f t="shared" si="4"/>
        <v>5.1193916323988758E-2</v>
      </c>
      <c r="P36" s="76">
        <f>分析係数表!C39</f>
        <v>1</v>
      </c>
      <c r="Q36" s="82">
        <f t="shared" si="5"/>
        <v>5.1193916323988758E-2</v>
      </c>
      <c r="R36" s="83">
        <v>5.6077135696369428E-2</v>
      </c>
      <c r="S36" s="84">
        <f t="shared" si="6"/>
        <v>5.9633682946358728E-2</v>
      </c>
      <c r="T36" s="85">
        <f>分析係数表!F39</f>
        <v>0.7050204525118241</v>
      </c>
      <c r="U36" s="86">
        <f t="shared" si="7"/>
        <v>4.2042966135788479E-2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投入係数表!T37</f>
        <v>1.0645848119233499E-3</v>
      </c>
      <c r="E37" s="77">
        <f t="shared" si="0"/>
        <v>0.10645848119233499</v>
      </c>
      <c r="F37" s="76">
        <f>分析係数表!C40</f>
        <v>1</v>
      </c>
      <c r="G37" s="77">
        <f t="shared" si="1"/>
        <v>0.10645848119233499</v>
      </c>
      <c r="H37" s="77">
        <v>0.11302670731009277</v>
      </c>
      <c r="I37" s="77">
        <f t="shared" si="2"/>
        <v>0.11302670731009277</v>
      </c>
      <c r="J37" s="76">
        <f>分析係数表!G40</f>
        <v>0.54480720679366534</v>
      </c>
      <c r="K37" s="78">
        <f t="shared" si="3"/>
        <v>6.1577764702696804E-2</v>
      </c>
      <c r="L37" s="79"/>
      <c r="M37" s="80"/>
      <c r="N37" s="81">
        <f>分析係数表!H40</f>
        <v>3.1654426986686419E-2</v>
      </c>
      <c r="O37" s="82">
        <f t="shared" si="4"/>
        <v>0.45244199578813404</v>
      </c>
      <c r="P37" s="76">
        <f>分析係数表!C40</f>
        <v>1</v>
      </c>
      <c r="Q37" s="82">
        <f t="shared" si="5"/>
        <v>0.45244199578813404</v>
      </c>
      <c r="R37" s="83">
        <v>0.45605979456389339</v>
      </c>
      <c r="S37" s="84">
        <f t="shared" si="6"/>
        <v>0.56908650187398613</v>
      </c>
      <c r="T37" s="85">
        <f>分析係数表!F40</f>
        <v>0.74295960523295845</v>
      </c>
      <c r="U37" s="86">
        <f t="shared" si="7"/>
        <v>0.42280828277570198</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投入係数表!T38</f>
        <v>0</v>
      </c>
      <c r="E38" s="77">
        <f t="shared" si="0"/>
        <v>0</v>
      </c>
      <c r="F38" s="76">
        <f>分析係数表!C41</f>
        <v>0.7716092186228849</v>
      </c>
      <c r="G38" s="77">
        <f t="shared" si="1"/>
        <v>0</v>
      </c>
      <c r="H38" s="77">
        <v>2.8918203733367398E-3</v>
      </c>
      <c r="I38" s="77">
        <f t="shared" si="2"/>
        <v>2.8918203733367398E-3</v>
      </c>
      <c r="J38" s="76">
        <f>分析係数表!G41</f>
        <v>0.4437271381292458</v>
      </c>
      <c r="K38" s="78">
        <f t="shared" si="3"/>
        <v>1.2831791782445586E-3</v>
      </c>
      <c r="L38" s="79"/>
      <c r="M38" s="80"/>
      <c r="N38" s="81">
        <f>分析係数表!H41</f>
        <v>4.8285080570498094E-2</v>
      </c>
      <c r="O38" s="82">
        <f t="shared" si="4"/>
        <v>0.69014669667832984</v>
      </c>
      <c r="P38" s="76">
        <f>分析係数表!C41</f>
        <v>0.7716092186228849</v>
      </c>
      <c r="Q38" s="82">
        <f t="shared" si="5"/>
        <v>0.53252355335913126</v>
      </c>
      <c r="R38" s="83">
        <v>0.54271477304236648</v>
      </c>
      <c r="S38" s="84">
        <f t="shared" si="6"/>
        <v>0.54560659341570328</v>
      </c>
      <c r="T38" s="85">
        <f>分析係数表!F41</f>
        <v>0.54924555826511057</v>
      </c>
      <c r="U38" s="86">
        <f t="shared" si="7"/>
        <v>0.29967199799373312</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投入係数表!T39</f>
        <v>7.0972320794889996E-4</v>
      </c>
      <c r="E39" s="77">
        <f>$C$22*D39</f>
        <v>7.0972320794889993E-2</v>
      </c>
      <c r="F39" s="76">
        <f>分析係数表!C42</f>
        <v>0.97588334268087495</v>
      </c>
      <c r="G39" s="77">
        <f>E39*F39</f>
        <v>6.9260705655136617E-2</v>
      </c>
      <c r="H39" s="77">
        <v>8.0095633445276385E-2</v>
      </c>
      <c r="I39" s="77">
        <f>C39+H39</f>
        <v>8.0095633445276385E-2</v>
      </c>
      <c r="J39" s="76">
        <f>分析係数表!G42</f>
        <v>0.48510773130544993</v>
      </c>
      <c r="K39" s="78">
        <f>I39*J39</f>
        <v>3.8855011028110946E-2</v>
      </c>
      <c r="L39" s="79"/>
      <c r="M39" s="80"/>
      <c r="N39" s="81">
        <f>分析係数表!H42</f>
        <v>1.103120860117981E-2</v>
      </c>
      <c r="O39" s="82">
        <f t="shared" si="4"/>
        <v>0.15767090137414863</v>
      </c>
      <c r="P39" s="76">
        <f>分析係数表!C42</f>
        <v>0.97588334268087495</v>
      </c>
      <c r="Q39" s="82">
        <f>O39*P39</f>
        <v>0.15386840627651072</v>
      </c>
      <c r="R39" s="83">
        <v>0.16302796848444889</v>
      </c>
      <c r="S39" s="84">
        <f>I39+R39</f>
        <v>0.24312360192972526</v>
      </c>
      <c r="T39" s="85">
        <f>分析係数表!F42</f>
        <v>0.55931558935361214</v>
      </c>
      <c r="U39" s="86">
        <f>S39*T39</f>
        <v>0.13598282069909728</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投入係数表!T40</f>
        <v>4.3293115684882894E-2</v>
      </c>
      <c r="E40" s="77">
        <f>$C$22*D40</f>
        <v>4.329311568488289</v>
      </c>
      <c r="F40" s="76">
        <f>分析係数表!C43</f>
        <v>0.34022693007694482</v>
      </c>
      <c r="G40" s="77">
        <f>E40*F40</f>
        <v>1.4729483842933735</v>
      </c>
      <c r="H40" s="77">
        <v>1.7420519432959307</v>
      </c>
      <c r="I40" s="77">
        <f>C40+H40</f>
        <v>1.7420519432959307</v>
      </c>
      <c r="J40" s="76">
        <f>分析係数表!G43</f>
        <v>0.33724329370148376</v>
      </c>
      <c r="K40" s="78">
        <f>I40*J40</f>
        <v>0.58749533515619012</v>
      </c>
      <c r="L40" s="79"/>
      <c r="M40" s="80"/>
      <c r="N40" s="81">
        <f>分析係数表!H43</f>
        <v>3.0928867340200058E-2</v>
      </c>
      <c r="O40" s="82">
        <f t="shared" si="4"/>
        <v>0.44207145094593264</v>
      </c>
      <c r="P40" s="76">
        <f>分析係数表!C43</f>
        <v>0.34022693007694482</v>
      </c>
      <c r="Q40" s="82">
        <f>O40*P40</f>
        <v>0.15040461262999535</v>
      </c>
      <c r="R40" s="83">
        <v>0.33011578698215799</v>
      </c>
      <c r="S40" s="84">
        <f>I40+R40</f>
        <v>2.0721677302780885</v>
      </c>
      <c r="T40" s="85">
        <f>分析係数表!F43</f>
        <v>0.5626289672791589</v>
      </c>
      <c r="U40" s="86">
        <f>S40*T40</f>
        <v>1.1658615901155596</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投入係数表!T41</f>
        <v>0</v>
      </c>
      <c r="E41" s="77">
        <f>$C$22*D41</f>
        <v>0</v>
      </c>
      <c r="F41" s="76">
        <f>分析係数表!C44</f>
        <v>0.45077084579422144</v>
      </c>
      <c r="G41" s="77">
        <f>E41*F41</f>
        <v>0</v>
      </c>
      <c r="H41" s="77">
        <v>3.467528914249104E-3</v>
      </c>
      <c r="I41" s="77">
        <f>C41+H41</f>
        <v>3.467528914249104E-3</v>
      </c>
      <c r="J41" s="76">
        <f>分析係数表!G44</f>
        <v>0.26937180019371798</v>
      </c>
      <c r="K41" s="78">
        <f>I41*J41</f>
        <v>9.340545058550495E-4</v>
      </c>
      <c r="L41" s="79"/>
      <c r="M41" s="80"/>
      <c r="N41" s="81">
        <f>分析係数表!H44</f>
        <v>0.10969619474561307</v>
      </c>
      <c r="O41" s="82">
        <f t="shared" si="4"/>
        <v>1.5679059773201216</v>
      </c>
      <c r="P41" s="76">
        <f>分析係数表!C44</f>
        <v>0.45077084579422144</v>
      </c>
      <c r="Q41" s="82">
        <f>O41*P41</f>
        <v>0.70676630352240655</v>
      </c>
      <c r="R41" s="83">
        <v>0.71803766257430013</v>
      </c>
      <c r="S41" s="84">
        <f>I41+R41</f>
        <v>0.72150519148854919</v>
      </c>
      <c r="T41" s="85">
        <f>分析係数表!F44</f>
        <v>0.50977584059775838</v>
      </c>
      <c r="U41" s="86">
        <f>S41*T41</f>
        <v>0.36780591548672181</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投入係数表!T42</f>
        <v>7.0972320794889996E-4</v>
      </c>
      <c r="E42" s="77">
        <f>$C$22*D42</f>
        <v>7.0972320794889993E-2</v>
      </c>
      <c r="F42" s="76">
        <f>分析係数表!C45</f>
        <v>1</v>
      </c>
      <c r="G42" s="77">
        <f>E42*F42</f>
        <v>7.0972320794889993E-2</v>
      </c>
      <c r="H42" s="77">
        <v>8.1274002424672129E-2</v>
      </c>
      <c r="I42" s="77">
        <f>C42+H42</f>
        <v>8.1274002424672129E-2</v>
      </c>
      <c r="J42" s="76">
        <f>分析係数表!G45</f>
        <v>0</v>
      </c>
      <c r="K42" s="78">
        <f>I42*J42</f>
        <v>0</v>
      </c>
      <c r="L42" s="79"/>
      <c r="M42" s="80"/>
      <c r="N42" s="81">
        <f>分析係数表!H45</f>
        <v>0</v>
      </c>
      <c r="O42" s="82">
        <f t="shared" si="4"/>
        <v>0</v>
      </c>
      <c r="P42" s="76">
        <f>分析係数表!C45</f>
        <v>1</v>
      </c>
      <c r="Q42" s="82">
        <f>O42*P42</f>
        <v>0</v>
      </c>
      <c r="R42" s="83">
        <v>8.4986632601886051E-3</v>
      </c>
      <c r="S42" s="84">
        <f>I42+R42</f>
        <v>8.9772665684860739E-2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投入係数表!T43</f>
        <v>1.7743080198722497E-3</v>
      </c>
      <c r="E43" s="77">
        <f>$C$22*D43</f>
        <v>0.17743080198722497</v>
      </c>
      <c r="F43" s="76">
        <f>分析係数表!C46</f>
        <v>7.4198450828512619E-2</v>
      </c>
      <c r="G43" s="77">
        <f>E43*F43</f>
        <v>1.3165090636712671E-2</v>
      </c>
      <c r="H43" s="77">
        <v>1.8766198880813115E-2</v>
      </c>
      <c r="I43" s="77">
        <f>C43+H43</f>
        <v>1.8766198880813115E-2</v>
      </c>
      <c r="J43" s="76">
        <f>分析係数表!G46</f>
        <v>9.2287409360580098E-3</v>
      </c>
      <c r="K43" s="78">
        <f>I43*J43</f>
        <v>1.73188387825566E-4</v>
      </c>
      <c r="L43" s="79"/>
      <c r="M43" s="80"/>
      <c r="N43" s="81">
        <f>分析係数表!H46</f>
        <v>2.0514344703613255E-2</v>
      </c>
      <c r="O43" s="82">
        <f t="shared" si="4"/>
        <v>0.29321494474982152</v>
      </c>
      <c r="P43" s="76">
        <f>分析係数表!C46</f>
        <v>7.4198450828512619E-2</v>
      </c>
      <c r="Q43" s="82">
        <f>O43*P43</f>
        <v>2.1756094660204676E-2</v>
      </c>
      <c r="R43" s="83">
        <v>2.576641317530947E-2</v>
      </c>
      <c r="S43" s="84">
        <f>I43+R43</f>
        <v>4.4532612056122585E-2</v>
      </c>
      <c r="T43" s="85">
        <f>分析係数表!F46</f>
        <v>0.31311799604482532</v>
      </c>
      <c r="U43" s="86">
        <f>S43*T43</f>
        <v>1.3943962245654732E-2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投入係数表!T44</f>
        <v>0.6373314407381121</v>
      </c>
      <c r="E44" s="91">
        <f>SUM(E5:E43)</f>
        <v>63.733144073811211</v>
      </c>
      <c r="F44" s="92">
        <f>分析係数表!C47</f>
        <v>0.51595339019249375</v>
      </c>
      <c r="G44" s="91">
        <f>SUM(G5:G43)</f>
        <v>8.3458294894379126</v>
      </c>
      <c r="H44" s="91">
        <f>SUM(H5:H43)</f>
        <v>9.5273803705217208</v>
      </c>
      <c r="I44" s="91">
        <f>SUM(I5:I43)</f>
        <v>109.52738037052171</v>
      </c>
      <c r="J44" s="92">
        <f>分析係数表!G47</f>
        <v>0.27631170572057684</v>
      </c>
      <c r="K44" s="93">
        <f>SUM(K5:K43)</f>
        <v>22.784006130932358</v>
      </c>
      <c r="L44" s="94">
        <f>最終需要_まとめ!$L$33</f>
        <v>0.62733333333333341</v>
      </c>
      <c r="M44" s="91">
        <f>K44*L44</f>
        <v>14.2931665128049</v>
      </c>
      <c r="N44" s="95">
        <f>分析係数表!H47</f>
        <v>1</v>
      </c>
      <c r="O44" s="96">
        <f>SUM(O5:O43)</f>
        <v>14.293166512804902</v>
      </c>
      <c r="P44" s="92">
        <f>分析係数表!C47</f>
        <v>0.51595339019249375</v>
      </c>
      <c r="Q44" s="96">
        <f>SUM(Q5:Q43)</f>
        <v>8.1823062764961456</v>
      </c>
      <c r="R44" s="91">
        <f>SUM(R5:R43)</f>
        <v>9.222310335578193</v>
      </c>
      <c r="S44" s="97">
        <f>SUM(S5:S43)</f>
        <v>118.7496907060999</v>
      </c>
      <c r="T44" s="98">
        <f>分析係数表!F47</f>
        <v>0.58636886885395456</v>
      </c>
      <c r="U44" s="99">
        <f>SUM(U5:U43)</f>
        <v>46.937296081716966</v>
      </c>
      <c r="V44" s="100">
        <f>分析係数表!D47</f>
        <v>7.5124891062718996E-2</v>
      </c>
      <c r="W44" s="164">
        <f>SUM(W5:W43)</f>
        <v>6</v>
      </c>
      <c r="X44" s="92">
        <f>分析係数表!E47</f>
        <v>6.0854966829428862E-2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296</v>
      </c>
      <c r="S2" s="3" t="s">
        <v>153</v>
      </c>
      <c r="U2" s="64" t="s">
        <v>210</v>
      </c>
      <c r="W2" s="3" t="s">
        <v>130</v>
      </c>
      <c r="Y2" s="3" t="s">
        <v>154</v>
      </c>
    </row>
    <row r="3" spans="1:25" ht="44" x14ac:dyDescent="0.2">
      <c r="B3" s="65"/>
      <c r="C3" s="66" t="s">
        <v>228</v>
      </c>
      <c r="D3" s="66" t="s">
        <v>314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投入係数表!U5</f>
        <v>0</v>
      </c>
      <c r="E5" s="77">
        <f t="shared" ref="E5:E38" si="0">$C$23*D5</f>
        <v>0</v>
      </c>
      <c r="F5" s="76">
        <f>分析係数表!C8</f>
        <v>4.9649173197653385E-3</v>
      </c>
      <c r="G5" s="77">
        <f t="shared" ref="G5:G38" si="1">E5*F5</f>
        <v>0</v>
      </c>
      <c r="H5" s="77">
        <f t="array" ref="H5:H43">MMULT(逆行列係数!C5:AO43,'19'!G5:G43)</f>
        <v>1.2304870564871096E-5</v>
      </c>
      <c r="I5" s="77">
        <f t="shared" ref="I5:I38" si="2">C5+H5</f>
        <v>1.2304870564871096E-5</v>
      </c>
      <c r="J5" s="76">
        <f>分析係数表!G8</f>
        <v>0.11989459815546773</v>
      </c>
      <c r="K5" s="78">
        <f t="shared" ref="K5:K38" si="3">I5*J5</f>
        <v>1.4752875117302633E-6</v>
      </c>
      <c r="L5" s="79" t="s">
        <v>184</v>
      </c>
      <c r="M5" s="80" t="s">
        <v>184</v>
      </c>
      <c r="N5" s="81">
        <f>分析係数表!H8</f>
        <v>9.9138626395589742E-3</v>
      </c>
      <c r="O5" s="82">
        <f t="shared" ref="O5:O43" si="4">$M$44*N5</f>
        <v>0.14504078093753905</v>
      </c>
      <c r="P5" s="76">
        <f>分析係数表!C8</f>
        <v>4.9649173197653385E-3</v>
      </c>
      <c r="Q5" s="82">
        <f t="shared" ref="Q5:Q38" si="5">O5*P5</f>
        <v>7.20115485349078E-4</v>
      </c>
      <c r="R5" s="83">
        <f t="array" ref="R5:R43">MMULT(逆行列係数!C5:AO43,'19'!Q5:Q43)</f>
        <v>1.0902935732303365E-3</v>
      </c>
      <c r="S5" s="84">
        <f t="shared" ref="S5:S38" si="6">I5+R5</f>
        <v>1.1025984437952076E-3</v>
      </c>
      <c r="T5" s="85">
        <f>分析係数表!F8</f>
        <v>0.45454545454545453</v>
      </c>
      <c r="U5" s="86">
        <f t="shared" ref="U5:U38" si="7">S5*T5</f>
        <v>5.0118111081600347E-4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投入係数表!U6</f>
        <v>0</v>
      </c>
      <c r="E6" s="77">
        <f t="shared" si="0"/>
        <v>0</v>
      </c>
      <c r="F6" s="76">
        <f>分析係数表!C9</f>
        <v>0.15391380826737022</v>
      </c>
      <c r="G6" s="77">
        <f t="shared" si="1"/>
        <v>0</v>
      </c>
      <c r="H6" s="77">
        <v>7.3004891621023047E-5</v>
      </c>
      <c r="I6" s="77">
        <f t="shared" si="2"/>
        <v>7.3004891621023047E-5</v>
      </c>
      <c r="J6" s="76">
        <f>分析係数表!G9</f>
        <v>0.24468085106382978</v>
      </c>
      <c r="K6" s="78">
        <f t="shared" si="3"/>
        <v>1.7862899013654576E-5</v>
      </c>
      <c r="L6" s="79"/>
      <c r="M6" s="80"/>
      <c r="N6" s="81">
        <f>分析係数表!H9</f>
        <v>5.2529564767522905E-4</v>
      </c>
      <c r="O6" s="82">
        <f t="shared" si="4"/>
        <v>7.6851267494760173E-3</v>
      </c>
      <c r="P6" s="76">
        <f>分析係数表!C9</f>
        <v>0.15391380826737022</v>
      </c>
      <c r="Q6" s="82">
        <f t="shared" si="5"/>
        <v>1.18284712502929E-3</v>
      </c>
      <c r="R6" s="83">
        <v>1.3714527460827442E-3</v>
      </c>
      <c r="S6" s="84">
        <f t="shared" si="6"/>
        <v>1.4444576377037673E-3</v>
      </c>
      <c r="T6" s="85">
        <f>分析係数表!F9</f>
        <v>0.66489361702127658</v>
      </c>
      <c r="U6" s="86">
        <f t="shared" si="7"/>
        <v>9.6041066336686651E-4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投入係数表!U7</f>
        <v>0</v>
      </c>
      <c r="E7" s="77">
        <f t="shared" si="0"/>
        <v>0</v>
      </c>
      <c r="F7" s="76">
        <f>分析係数表!C10</f>
        <v>3.7301329873500322E-3</v>
      </c>
      <c r="G7" s="77">
        <f t="shared" si="1"/>
        <v>0</v>
      </c>
      <c r="H7" s="77">
        <v>6.7007435422442517E-7</v>
      </c>
      <c r="I7" s="77">
        <f t="shared" si="2"/>
        <v>6.7007435422442517E-7</v>
      </c>
      <c r="J7" s="76">
        <f>分析係数表!G10</f>
        <v>0.17857142857142858</v>
      </c>
      <c r="K7" s="78">
        <f t="shared" si="3"/>
        <v>1.1965613468293308E-7</v>
      </c>
      <c r="L7" s="79"/>
      <c r="M7" s="80"/>
      <c r="N7" s="81">
        <f>分析係数表!H10</f>
        <v>9.7827374022421611E-4</v>
      </c>
      <c r="O7" s="82">
        <f t="shared" si="4"/>
        <v>1.4312240587904652E-2</v>
      </c>
      <c r="P7" s="76">
        <f>分析係数表!C10</f>
        <v>3.7301329873500322E-3</v>
      </c>
      <c r="Q7" s="82">
        <f t="shared" si="5"/>
        <v>5.3386560739833161E-5</v>
      </c>
      <c r="R7" s="83">
        <v>1.049932796122471E-4</v>
      </c>
      <c r="S7" s="84">
        <f t="shared" si="6"/>
        <v>1.0566335396647153E-4</v>
      </c>
      <c r="T7" s="85">
        <f>分析係数表!F10</f>
        <v>0.5178571428571429</v>
      </c>
      <c r="U7" s="86">
        <f t="shared" si="7"/>
        <v>5.4718522589779902E-5</v>
      </c>
      <c r="V7" s="87">
        <f>分析係数表!D10</f>
        <v>0</v>
      </c>
      <c r="W7" s="167">
        <f t="shared" si="8"/>
        <v>0</v>
      </c>
      <c r="X7" s="76">
        <f>分析係数表!E10</f>
        <v>0</v>
      </c>
      <c r="Y7" s="166">
        <f t="shared" si="9"/>
        <v>0</v>
      </c>
    </row>
    <row r="8" spans="1:25" x14ac:dyDescent="0.2">
      <c r="A8" s="6" t="s">
        <v>222</v>
      </c>
      <c r="B8" s="5" t="s">
        <v>27</v>
      </c>
      <c r="C8" s="90"/>
      <c r="D8" s="76">
        <f>投入係数表!U8</f>
        <v>3.1424800452517124E-5</v>
      </c>
      <c r="E8" s="77">
        <f t="shared" si="0"/>
        <v>3.1424800452517125E-3</v>
      </c>
      <c r="F8" s="76">
        <f>分析係数表!C11</f>
        <v>0.13696369636963701</v>
      </c>
      <c r="G8" s="77">
        <f t="shared" si="1"/>
        <v>4.3040568276549873E-4</v>
      </c>
      <c r="H8" s="77">
        <v>1.8279460249969671E-2</v>
      </c>
      <c r="I8" s="77">
        <f t="shared" si="2"/>
        <v>1.8279460249969671E-2</v>
      </c>
      <c r="J8" s="76">
        <f>分析係数表!G11</f>
        <v>0.3392857142857143</v>
      </c>
      <c r="K8" s="78">
        <f t="shared" si="3"/>
        <v>6.2019597276682815E-3</v>
      </c>
      <c r="L8" s="79"/>
      <c r="M8" s="80"/>
      <c r="N8" s="81">
        <f>分析係数表!H11</f>
        <v>-1.9072761791536302E-5</v>
      </c>
      <c r="O8" s="82">
        <f t="shared" si="4"/>
        <v>-2.790363721443637E-4</v>
      </c>
      <c r="P8" s="76">
        <f>分析係数表!C11</f>
        <v>0.13696369636963701</v>
      </c>
      <c r="Q8" s="82">
        <f t="shared" si="5"/>
        <v>-3.8217852950465666E-5</v>
      </c>
      <c r="R8" s="83">
        <v>7.0328343999786678E-4</v>
      </c>
      <c r="S8" s="84">
        <f t="shared" si="6"/>
        <v>1.8982743689967538E-2</v>
      </c>
      <c r="T8" s="85">
        <f>分析係数表!F11</f>
        <v>0.56043956043956045</v>
      </c>
      <c r="U8" s="86">
        <f t="shared" si="7"/>
        <v>1.0638680529542246E-2</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投入係数表!U9</f>
        <v>0</v>
      </c>
      <c r="E9" s="77">
        <f t="shared" si="0"/>
        <v>0</v>
      </c>
      <c r="F9" s="76">
        <f>分析係数表!C12</f>
        <v>0.20704451619317732</v>
      </c>
      <c r="G9" s="77">
        <f t="shared" si="1"/>
        <v>0</v>
      </c>
      <c r="H9" s="77">
        <v>6.8260992084512447E-4</v>
      </c>
      <c r="I9" s="77">
        <f t="shared" si="2"/>
        <v>6.8260992084512447E-4</v>
      </c>
      <c r="J9" s="76">
        <f>分析係数表!G12</f>
        <v>0.14105339609201503</v>
      </c>
      <c r="K9" s="78">
        <f t="shared" si="3"/>
        <v>9.6284447541306371E-5</v>
      </c>
      <c r="L9" s="79"/>
      <c r="M9" s="80"/>
      <c r="N9" s="81">
        <f>分析係数表!H12</f>
        <v>8.4721207878004259E-2</v>
      </c>
      <c r="O9" s="82">
        <f t="shared" si="4"/>
        <v>1.2394795650652635</v>
      </c>
      <c r="P9" s="76">
        <f>分析係数表!C12</f>
        <v>0.20704451619317732</v>
      </c>
      <c r="Q9" s="82">
        <f t="shared" si="5"/>
        <v>0.25662744688026734</v>
      </c>
      <c r="R9" s="83">
        <v>0.29274050850842048</v>
      </c>
      <c r="S9" s="84">
        <f t="shared" si="6"/>
        <v>0.29342311842926561</v>
      </c>
      <c r="T9" s="85">
        <f>分析係数表!F12</f>
        <v>0.31004441526879617</v>
      </c>
      <c r="U9" s="86">
        <f t="shared" si="7"/>
        <v>9.0974199179748388E-2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投入係数表!U10</f>
        <v>2.5454088366538871E-3</v>
      </c>
      <c r="E10" s="77">
        <f t="shared" si="0"/>
        <v>0.25454088366538868</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0.1990808250094975</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投入係数表!U11</f>
        <v>7.3848281063415245E-3</v>
      </c>
      <c r="E11" s="77">
        <f t="shared" si="0"/>
        <v>0.73848281063415244</v>
      </c>
      <c r="F11" s="76">
        <f>分析係数表!C14</f>
        <v>3.4828780992665287E-2</v>
      </c>
      <c r="G11" s="77">
        <f t="shared" si="1"/>
        <v>2.5720456078424807E-2</v>
      </c>
      <c r="H11" s="77">
        <v>2.9567516728617786E-2</v>
      </c>
      <c r="I11" s="77">
        <f t="shared" si="2"/>
        <v>2.9567516728617786E-2</v>
      </c>
      <c r="J11" s="76">
        <f>分析係数表!G14</f>
        <v>0.17656215254614188</v>
      </c>
      <c r="K11" s="78">
        <f t="shared" si="3"/>
        <v>5.2205043990488156E-3</v>
      </c>
      <c r="L11" s="79"/>
      <c r="M11" s="80"/>
      <c r="N11" s="81">
        <f>分析係数表!H14</f>
        <v>1.0569488826143035E-3</v>
      </c>
      <c r="O11" s="82">
        <f t="shared" si="4"/>
        <v>1.5463265623000155E-2</v>
      </c>
      <c r="P11" s="76">
        <f>分析係数表!C14</f>
        <v>3.4828780992665287E-2</v>
      </c>
      <c r="Q11" s="82">
        <f t="shared" si="5"/>
        <v>5.3856669181488238E-4</v>
      </c>
      <c r="R11" s="83">
        <v>2.2714511865241068E-3</v>
      </c>
      <c r="S11" s="84">
        <f t="shared" si="6"/>
        <v>3.1838967915141896E-2</v>
      </c>
      <c r="T11" s="85">
        <f>分析係数表!F14</f>
        <v>0.31487658438959304</v>
      </c>
      <c r="U11" s="86">
        <f t="shared" si="7"/>
        <v>1.0025345467609722E-2</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投入係数表!U12</f>
        <v>1.3732637797749985E-2</v>
      </c>
      <c r="E12" s="77">
        <f t="shared" si="0"/>
        <v>1.3732637797749985</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0.11326551405959963</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投入係数表!U13</f>
        <v>1.0684432153855823E-3</v>
      </c>
      <c r="E13" s="77">
        <f t="shared" si="0"/>
        <v>0.10684432153855823</v>
      </c>
      <c r="F13" s="76">
        <f>分析係数表!C16</f>
        <v>1.5929944110702698E-2</v>
      </c>
      <c r="G13" s="77">
        <f t="shared" si="1"/>
        <v>1.7020240706551813E-3</v>
      </c>
      <c r="H13" s="77">
        <v>3.362542459226724E-3</v>
      </c>
      <c r="I13" s="77">
        <f t="shared" si="2"/>
        <v>3.362542459226724E-3</v>
      </c>
      <c r="J13" s="76">
        <f>分析係数表!G16</f>
        <v>3.3304867634500426E-2</v>
      </c>
      <c r="K13" s="78">
        <f t="shared" si="3"/>
        <v>1.1198903151993358E-4</v>
      </c>
      <c r="L13" s="79"/>
      <c r="M13" s="80"/>
      <c r="N13" s="81">
        <f>分析係数表!H16</f>
        <v>1.5715955716225912E-2</v>
      </c>
      <c r="O13" s="82">
        <f t="shared" si="4"/>
        <v>0.22992597064695566</v>
      </c>
      <c r="P13" s="76">
        <f>分析係数表!C16</f>
        <v>1.5929944110702698E-2</v>
      </c>
      <c r="Q13" s="82">
        <f t="shared" si="5"/>
        <v>3.6627078620050731E-3</v>
      </c>
      <c r="R13" s="83">
        <v>4.2487190265341175E-3</v>
      </c>
      <c r="S13" s="84">
        <f t="shared" si="6"/>
        <v>7.6112614857608415E-3</v>
      </c>
      <c r="T13" s="85">
        <f>分析係数表!F16</f>
        <v>0.28693424423569597</v>
      </c>
      <c r="U13" s="86">
        <f t="shared" si="7"/>
        <v>2.1839315620970474E-3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投入係数表!U14</f>
        <v>4.0349443781031988E-2</v>
      </c>
      <c r="E14" s="77">
        <f t="shared" si="0"/>
        <v>4.0349443781031988</v>
      </c>
      <c r="F14" s="76">
        <f>分析係数表!C17</f>
        <v>3.0755163958272713E-2</v>
      </c>
      <c r="G14" s="77">
        <f t="shared" si="1"/>
        <v>0.12409537591107461</v>
      </c>
      <c r="H14" s="77">
        <v>0.13061641840056554</v>
      </c>
      <c r="I14" s="77">
        <f t="shared" si="2"/>
        <v>0.13061641840056554</v>
      </c>
      <c r="J14" s="76">
        <f>分析係数表!G17</f>
        <v>0.21735668789808918</v>
      </c>
      <c r="K14" s="78">
        <f t="shared" si="3"/>
        <v>2.8390352088657957E-2</v>
      </c>
      <c r="L14" s="79"/>
      <c r="M14" s="80"/>
      <c r="N14" s="81">
        <f>分析係数表!H17</f>
        <v>2.8450203005708319E-3</v>
      </c>
      <c r="O14" s="82">
        <f t="shared" si="4"/>
        <v>4.1622925511534251E-2</v>
      </c>
      <c r="P14" s="76">
        <f>分析係数表!C17</f>
        <v>3.0755163958272713E-2</v>
      </c>
      <c r="Q14" s="82">
        <f t="shared" si="5"/>
        <v>1.2801198985302081E-3</v>
      </c>
      <c r="R14" s="83">
        <v>2.7337778329388413E-3</v>
      </c>
      <c r="S14" s="84">
        <f t="shared" si="6"/>
        <v>0.13335019623350439</v>
      </c>
      <c r="T14" s="85">
        <f>分析係数表!F17</f>
        <v>0.33877388535031849</v>
      </c>
      <c r="U14" s="86">
        <f t="shared" si="7"/>
        <v>4.5175564090251689E-2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投入係数表!U15</f>
        <v>9.2388913330400356E-3</v>
      </c>
      <c r="E15" s="77">
        <f t="shared" si="0"/>
        <v>0.92388913330400357</v>
      </c>
      <c r="F15" s="76">
        <f>分析係数表!C18</f>
        <v>0.10308017346825304</v>
      </c>
      <c r="G15" s="77">
        <f t="shared" si="1"/>
        <v>9.5234652126410649E-2</v>
      </c>
      <c r="H15" s="77">
        <v>0.10209058437965707</v>
      </c>
      <c r="I15" s="77">
        <f t="shared" si="2"/>
        <v>0.10209058437965707</v>
      </c>
      <c r="J15" s="76">
        <f>分析係数表!G18</f>
        <v>0.21565836298932384</v>
      </c>
      <c r="K15" s="78">
        <f t="shared" si="3"/>
        <v>2.2016688303940279E-2</v>
      </c>
      <c r="L15" s="79"/>
      <c r="M15" s="80"/>
      <c r="N15" s="81">
        <f>分析係数表!H18</f>
        <v>4.148325689659146E-4</v>
      </c>
      <c r="O15" s="82">
        <f t="shared" si="4"/>
        <v>6.0690410941399101E-3</v>
      </c>
      <c r="P15" s="76">
        <f>分析係数表!C18</f>
        <v>0.10308017346825304</v>
      </c>
      <c r="Q15" s="82">
        <f t="shared" si="5"/>
        <v>6.2559780876989815E-4</v>
      </c>
      <c r="R15" s="83">
        <v>1.5625021934355203E-3</v>
      </c>
      <c r="S15" s="84">
        <f t="shared" si="6"/>
        <v>0.10365308657309259</v>
      </c>
      <c r="T15" s="85">
        <f>分析係数表!F18</f>
        <v>0.45978647686832741</v>
      </c>
      <c r="U15" s="86">
        <f t="shared" si="7"/>
        <v>4.7658287491969979E-2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投入係数表!U16</f>
        <v>4.5911633461127518E-2</v>
      </c>
      <c r="E16" s="77">
        <f t="shared" si="0"/>
        <v>4.5911633461127517</v>
      </c>
      <c r="F16" s="76">
        <f>分析係数表!C19</f>
        <v>0.24776062511911567</v>
      </c>
      <c r="G16" s="77">
        <f t="shared" si="1"/>
        <v>1.1375095006568663</v>
      </c>
      <c r="H16" s="77">
        <v>1.3550791560545334</v>
      </c>
      <c r="I16" s="77">
        <f t="shared" si="2"/>
        <v>1.3550791560545334</v>
      </c>
      <c r="J16" s="76">
        <f>分析係数表!G19</f>
        <v>5.7676438653637349E-2</v>
      </c>
      <c r="K16" s="78">
        <f t="shared" si="3"/>
        <v>7.8156139815001968E-2</v>
      </c>
      <c r="L16" s="79"/>
      <c r="M16" s="80"/>
      <c r="N16" s="81">
        <f>分析係数表!H19</f>
        <v>-1.0648958666941103E-4</v>
      </c>
      <c r="O16" s="82">
        <f t="shared" si="4"/>
        <v>-1.5579530778060307E-3</v>
      </c>
      <c r="P16" s="76">
        <f>分析係数表!C19</f>
        <v>0.24776062511911567</v>
      </c>
      <c r="Q16" s="82">
        <f t="shared" si="5"/>
        <v>-3.8599942846347243E-4</v>
      </c>
      <c r="R16" s="83">
        <v>1.3211955564592906E-3</v>
      </c>
      <c r="S16" s="84">
        <f t="shared" si="6"/>
        <v>1.3564003516109928</v>
      </c>
      <c r="T16" s="85">
        <f>分析係数表!F19</f>
        <v>0.24017372421281216</v>
      </c>
      <c r="U16" s="86">
        <f t="shared" si="7"/>
        <v>0.32577172396998005</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投入係数表!U17</f>
        <v>6.6777700961598893E-2</v>
      </c>
      <c r="E17" s="77">
        <f t="shared" si="0"/>
        <v>6.6777700961598896</v>
      </c>
      <c r="F17" s="76">
        <f>分析係数表!C20</f>
        <v>4.2097488921713389E-2</v>
      </c>
      <c r="G17" s="77">
        <f t="shared" si="1"/>
        <v>0.28111735264483989</v>
      </c>
      <c r="H17" s="77">
        <v>0.29492672647198426</v>
      </c>
      <c r="I17" s="77">
        <f t="shared" si="2"/>
        <v>0.29492672647198426</v>
      </c>
      <c r="J17" s="76">
        <f>分析係数表!G20</f>
        <v>0.10005104645227157</v>
      </c>
      <c r="K17" s="78">
        <f t="shared" si="3"/>
        <v>2.9507727610264888E-2</v>
      </c>
      <c r="L17" s="79"/>
      <c r="M17" s="80"/>
      <c r="N17" s="81">
        <f>分析係数表!H20</f>
        <v>5.1814336200340294E-4</v>
      </c>
      <c r="O17" s="82">
        <f t="shared" si="4"/>
        <v>7.5804881099218813E-3</v>
      </c>
      <c r="P17" s="76">
        <f>分析係数表!C20</f>
        <v>4.2097488921713389E-2</v>
      </c>
      <c r="Q17" s="82">
        <f t="shared" si="5"/>
        <v>3.1911951422861648E-4</v>
      </c>
      <c r="R17" s="83">
        <v>7.439880462565883E-4</v>
      </c>
      <c r="S17" s="84">
        <f t="shared" si="6"/>
        <v>0.29567071451824084</v>
      </c>
      <c r="T17" s="85">
        <f>分析係数表!F20</f>
        <v>0.22307299642674835</v>
      </c>
      <c r="U17" s="86">
        <f t="shared" si="7"/>
        <v>6.5956152243221669E-2</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投入係数表!U18</f>
        <v>2.8188046005907862E-2</v>
      </c>
      <c r="E18" s="77">
        <f t="shared" si="0"/>
        <v>2.8188046005907861</v>
      </c>
      <c r="F18" s="76">
        <f>分析係数表!C21</f>
        <v>2.2200270354580387E-2</v>
      </c>
      <c r="G18" s="77">
        <f t="shared" si="1"/>
        <v>6.257822420985043E-2</v>
      </c>
      <c r="H18" s="77">
        <v>6.5423504358851109E-2</v>
      </c>
      <c r="I18" s="77">
        <f t="shared" si="2"/>
        <v>6.5423504358851109E-2</v>
      </c>
      <c r="J18" s="76">
        <f>分析係数表!G21</f>
        <v>0.28466453674121406</v>
      </c>
      <c r="K18" s="78">
        <f t="shared" si="3"/>
        <v>1.8623751560299148E-2</v>
      </c>
      <c r="L18" s="79"/>
      <c r="M18" s="80"/>
      <c r="N18" s="81">
        <f>分析係数表!H21</f>
        <v>8.5827428061913363E-4</v>
      </c>
      <c r="O18" s="82">
        <f t="shared" si="4"/>
        <v>1.2556636746496366E-2</v>
      </c>
      <c r="P18" s="76">
        <f>分析係数表!C21</f>
        <v>2.2200270354580387E-2</v>
      </c>
      <c r="Q18" s="82">
        <f t="shared" si="5"/>
        <v>2.7876073051647801E-4</v>
      </c>
      <c r="R18" s="83">
        <v>7.7658245330091726E-4</v>
      </c>
      <c r="S18" s="84">
        <f t="shared" si="6"/>
        <v>6.6200086812152031E-2</v>
      </c>
      <c r="T18" s="85">
        <f>分析係数表!F21</f>
        <v>0.42523961661341853</v>
      </c>
      <c r="U18" s="86">
        <f t="shared" si="7"/>
        <v>2.8150899535774553E-2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投入係数表!U19</f>
        <v>1.366978819684495E-2</v>
      </c>
      <c r="E19" s="77">
        <f t="shared" si="0"/>
        <v>1.366978819684495</v>
      </c>
      <c r="F19" s="76">
        <f>分析係数表!C22</f>
        <v>3.5555555555555562E-2</v>
      </c>
      <c r="G19" s="77">
        <f t="shared" si="1"/>
        <v>4.8603691366559829E-2</v>
      </c>
      <c r="H19" s="77">
        <v>5.1269637707515636E-2</v>
      </c>
      <c r="I19" s="77">
        <f t="shared" si="2"/>
        <v>5.1269637707515636E-2</v>
      </c>
      <c r="J19" s="76">
        <f>分析係数表!G22</f>
        <v>0.1945879458794588</v>
      </c>
      <c r="K19" s="78">
        <f t="shared" si="3"/>
        <v>9.976453487489512E-3</v>
      </c>
      <c r="L19" s="79"/>
      <c r="M19" s="80"/>
      <c r="N19" s="81">
        <f>分析係数表!H22</f>
        <v>4.0529618807014647E-5</v>
      </c>
      <c r="O19" s="82">
        <f t="shared" si="4"/>
        <v>5.9295229080677287E-4</v>
      </c>
      <c r="P19" s="76">
        <f>分析係数表!C22</f>
        <v>3.5555555555555562E-2</v>
      </c>
      <c r="Q19" s="82">
        <f t="shared" si="5"/>
        <v>2.1082748117574152E-5</v>
      </c>
      <c r="R19" s="83">
        <v>3.4357694205399688E-4</v>
      </c>
      <c r="S19" s="84">
        <f t="shared" si="6"/>
        <v>5.1613214649569632E-2</v>
      </c>
      <c r="T19" s="85">
        <f>分析係数表!F22</f>
        <v>0.41303813038130383</v>
      </c>
      <c r="U19" s="86">
        <f t="shared" si="7"/>
        <v>2.1318225681827164E-2</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投入係数表!U20</f>
        <v>2.4197096348438189E-3</v>
      </c>
      <c r="E20" s="77">
        <f t="shared" si="0"/>
        <v>0.24197096348438191</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3.4879546518045459E-4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投入係数表!U21</f>
        <v>9.4274401357551379E-4</v>
      </c>
      <c r="E21" s="77">
        <f t="shared" si="0"/>
        <v>9.4274401357551385E-2</v>
      </c>
      <c r="F21" s="76">
        <f>分析係数表!C24</f>
        <v>0.31901223099551013</v>
      </c>
      <c r="G21" s="77">
        <f t="shared" si="1"/>
        <v>3.0074687102838615E-2</v>
      </c>
      <c r="H21" s="77">
        <v>3.8141875238059404E-2</v>
      </c>
      <c r="I21" s="77">
        <f t="shared" si="2"/>
        <v>3.8141875238059404E-2</v>
      </c>
      <c r="J21" s="76">
        <f>分析係数表!G24</f>
        <v>0.20822960902035437</v>
      </c>
      <c r="K21" s="78">
        <f t="shared" si="3"/>
        <v>7.9422677681242459E-3</v>
      </c>
      <c r="L21" s="79"/>
      <c r="M21" s="80"/>
      <c r="N21" s="81">
        <f>分析係数表!H24</f>
        <v>2.9960129980871608E-4</v>
      </c>
      <c r="O21" s="82">
        <f t="shared" si="4"/>
        <v>4.3831963457677129E-3</v>
      </c>
      <c r="P21" s="76">
        <f>分析係数表!C24</f>
        <v>0.31901223099551013</v>
      </c>
      <c r="Q21" s="82">
        <f t="shared" si="5"/>
        <v>1.3982932451547254E-3</v>
      </c>
      <c r="R21" s="83">
        <v>5.9349116819959781E-3</v>
      </c>
      <c r="S21" s="84">
        <f t="shared" si="6"/>
        <v>4.4076786920055386E-2</v>
      </c>
      <c r="T21" s="85">
        <f>分析係数表!F24</f>
        <v>0.39288329184360815</v>
      </c>
      <c r="U21" s="86">
        <f t="shared" si="7"/>
        <v>1.731703313904065E-2</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投入係数表!U22</f>
        <v>0.15021054616303187</v>
      </c>
      <c r="E22" s="77">
        <f t="shared" si="0"/>
        <v>15.021054616303186</v>
      </c>
      <c r="F22" s="76">
        <f>分析係数表!C25</f>
        <v>9.6759875721260657E-3</v>
      </c>
      <c r="G22" s="77">
        <f t="shared" si="1"/>
        <v>0.1453435377875765</v>
      </c>
      <c r="H22" s="77">
        <v>0.14997741415171423</v>
      </c>
      <c r="I22" s="77">
        <f t="shared" si="2"/>
        <v>0.14997741415171423</v>
      </c>
      <c r="J22" s="76">
        <f>分析係数表!G25</f>
        <v>0.19730305180979418</v>
      </c>
      <c r="K22" s="78">
        <f t="shared" si="3"/>
        <v>2.9591001514674631E-2</v>
      </c>
      <c r="L22" s="79"/>
      <c r="M22" s="80"/>
      <c r="N22" s="81">
        <f>分析係数表!H25</f>
        <v>4.8079253682831098E-4</v>
      </c>
      <c r="O22" s="82">
        <f t="shared" si="4"/>
        <v>7.0340418811391681E-3</v>
      </c>
      <c r="P22" s="76">
        <f>分析係数表!C25</f>
        <v>9.6759875721260657E-3</v>
      </c>
      <c r="Q22" s="82">
        <f t="shared" si="5"/>
        <v>6.8061301823716842E-5</v>
      </c>
      <c r="R22" s="83">
        <v>5.0159934946071756E-4</v>
      </c>
      <c r="S22" s="84">
        <f t="shared" si="6"/>
        <v>0.15047901350117496</v>
      </c>
      <c r="T22" s="85">
        <f>分析係数表!F25</f>
        <v>0.35095812633073104</v>
      </c>
      <c r="U22" s="86">
        <f t="shared" si="7"/>
        <v>5.2811832630469145E-2</v>
      </c>
      <c r="V22" s="87">
        <f>分析係数表!D25</f>
        <v>5.2164655784244146E-2</v>
      </c>
      <c r="W22" s="167">
        <f t="shared" si="8"/>
        <v>0</v>
      </c>
      <c r="X22" s="76">
        <f>分析係数表!E25</f>
        <v>4.9325762952448546E-2</v>
      </c>
      <c r="Y22" s="166">
        <f t="shared" si="9"/>
        <v>0</v>
      </c>
    </row>
    <row r="23" spans="1:25" x14ac:dyDescent="0.2">
      <c r="A23" s="6" t="s">
        <v>11</v>
      </c>
      <c r="B23" s="5" t="s">
        <v>35</v>
      </c>
      <c r="C23" s="75">
        <f>最終需要_まとめ!C24</f>
        <v>100</v>
      </c>
      <c r="D23" s="76">
        <f>投入係数表!U23</f>
        <v>0.11900571931368235</v>
      </c>
      <c r="E23" s="77">
        <f t="shared" si="0"/>
        <v>11.900571931368235</v>
      </c>
      <c r="F23" s="76">
        <f>分析係数表!C26</f>
        <v>0.20974434975917011</v>
      </c>
      <c r="G23" s="77">
        <f t="shared" si="1"/>
        <v>2.4960777215070618</v>
      </c>
      <c r="H23" s="77">
        <v>2.5668504069708979</v>
      </c>
      <c r="I23" s="77">
        <f t="shared" si="2"/>
        <v>102.5668504069709</v>
      </c>
      <c r="J23" s="76">
        <f>分析係数表!G26</f>
        <v>0.19643642762868455</v>
      </c>
      <c r="K23" s="78">
        <f t="shared" si="3"/>
        <v>20.147865687071054</v>
      </c>
      <c r="L23" s="79"/>
      <c r="M23" s="80"/>
      <c r="N23" s="81">
        <f>分析係数表!H26</f>
        <v>9.4871095944733495E-3</v>
      </c>
      <c r="O23" s="82">
        <f t="shared" si="4"/>
        <v>0.13879734211080891</v>
      </c>
      <c r="P23" s="76">
        <f>分析係数表!C26</f>
        <v>0.20974434975917011</v>
      </c>
      <c r="Q23" s="82">
        <f t="shared" si="5"/>
        <v>2.9111958269332695E-2</v>
      </c>
      <c r="R23" s="83">
        <v>3.1897799266837328E-2</v>
      </c>
      <c r="S23" s="84">
        <f t="shared" si="6"/>
        <v>102.59874820623774</v>
      </c>
      <c r="T23" s="85">
        <f>分析係数表!F26</f>
        <v>0.33536547042926279</v>
      </c>
      <c r="U23" s="86">
        <f t="shared" si="7"/>
        <v>34.408077457638406</v>
      </c>
      <c r="V23" s="87">
        <f>分析係数表!D26</f>
        <v>1.7817861856577209E-2</v>
      </c>
      <c r="W23" s="167">
        <f t="shared" si="8"/>
        <v>2</v>
      </c>
      <c r="X23" s="76">
        <f>分析係数表!E26</f>
        <v>1.8226384262459934E-2</v>
      </c>
      <c r="Y23" s="166">
        <f t="shared" si="9"/>
        <v>2</v>
      </c>
    </row>
    <row r="24" spans="1:25" x14ac:dyDescent="0.2">
      <c r="A24" s="6" t="s">
        <v>12</v>
      </c>
      <c r="B24" s="5" t="s">
        <v>366</v>
      </c>
      <c r="C24" s="90"/>
      <c r="D24" s="76">
        <f>投入係数表!U24</f>
        <v>3.1424800452517124E-5</v>
      </c>
      <c r="E24" s="77">
        <f t="shared" si="0"/>
        <v>3.1424800452517125E-3</v>
      </c>
      <c r="F24" s="76">
        <f>分析係数表!C27</f>
        <v>0.55184986183604545</v>
      </c>
      <c r="G24" s="77">
        <f t="shared" si="1"/>
        <v>1.7341771787946873E-3</v>
      </c>
      <c r="H24" s="77">
        <v>4.3793662331066147E-3</v>
      </c>
      <c r="I24" s="77">
        <f t="shared" si="2"/>
        <v>4.3793662331066147E-3</v>
      </c>
      <c r="J24" s="76">
        <f>分析係数表!G27</f>
        <v>0.17101045662340392</v>
      </c>
      <c r="K24" s="78">
        <f t="shared" si="3"/>
        <v>7.4891741924467856E-4</v>
      </c>
      <c r="L24" s="79"/>
      <c r="M24" s="80"/>
      <c r="N24" s="81">
        <f>分析係数表!H27</f>
        <v>1.0662468539876775E-2</v>
      </c>
      <c r="O24" s="82">
        <f t="shared" si="4"/>
        <v>0.15599295854420533</v>
      </c>
      <c r="P24" s="76">
        <f>分析係数表!C27</f>
        <v>0.55184986183604545</v>
      </c>
      <c r="Q24" s="82">
        <f t="shared" si="5"/>
        <v>8.6084692620015682E-2</v>
      </c>
      <c r="R24" s="83">
        <v>8.8485391457259768E-2</v>
      </c>
      <c r="S24" s="84">
        <f t="shared" si="6"/>
        <v>9.2864757690366381E-2</v>
      </c>
      <c r="T24" s="85">
        <f>分析係数表!F27</f>
        <v>0.32260522305711731</v>
      </c>
      <c r="U24" s="86">
        <f t="shared" si="7"/>
        <v>2.9958655868845795E-2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投入係数表!U25</f>
        <v>0</v>
      </c>
      <c r="E25" s="77">
        <f t="shared" si="0"/>
        <v>0</v>
      </c>
      <c r="F25" s="76">
        <f>分析係数表!C28</f>
        <v>0.10247957574888922</v>
      </c>
      <c r="G25" s="77">
        <f t="shared" si="1"/>
        <v>0</v>
      </c>
      <c r="H25" s="77">
        <v>1.2890431778019613E-2</v>
      </c>
      <c r="I25" s="77">
        <f t="shared" si="2"/>
        <v>1.2890431778019613E-2</v>
      </c>
      <c r="J25" s="76">
        <f>分析係数表!G28</f>
        <v>0.12481362671124566</v>
      </c>
      <c r="K25" s="78">
        <f t="shared" si="3"/>
        <v>1.6089015400885187E-3</v>
      </c>
      <c r="L25" s="79"/>
      <c r="M25" s="80"/>
      <c r="N25" s="81">
        <f>分析係数表!H28</f>
        <v>1.8186673066637845E-2</v>
      </c>
      <c r="O25" s="82">
        <f t="shared" si="4"/>
        <v>0.26607280735515682</v>
      </c>
      <c r="P25" s="76">
        <f>分析係数表!C28</f>
        <v>0.10247957574888922</v>
      </c>
      <c r="Q25" s="82">
        <f t="shared" si="5"/>
        <v>2.7267028416072401E-2</v>
      </c>
      <c r="R25" s="83">
        <v>3.183967195682405E-2</v>
      </c>
      <c r="S25" s="84">
        <f t="shared" si="6"/>
        <v>4.4730103734843665E-2</v>
      </c>
      <c r="T25" s="85">
        <f>分析係数表!F28</f>
        <v>0.21379840057832197</v>
      </c>
      <c r="U25" s="86">
        <f t="shared" si="7"/>
        <v>9.5632246362120019E-3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投入係数表!U26</f>
        <v>4.1166488592797434E-3</v>
      </c>
      <c r="E26" s="77">
        <f t="shared" si="0"/>
        <v>0.41166488592797434</v>
      </c>
      <c r="F26" s="76">
        <f>分析係数表!C29</f>
        <v>7.3115977067071958E-2</v>
      </c>
      <c r="G26" s="77">
        <f t="shared" si="1"/>
        <v>3.0099280358828567E-2</v>
      </c>
      <c r="H26" s="77">
        <v>3.6874715645258044E-2</v>
      </c>
      <c r="I26" s="77">
        <f t="shared" si="2"/>
        <v>3.6874715645258044E-2</v>
      </c>
      <c r="J26" s="76">
        <f>分析係数表!G29</f>
        <v>0.26098100897122217</v>
      </c>
      <c r="K26" s="78">
        <f t="shared" si="3"/>
        <v>9.6236004946263567E-3</v>
      </c>
      <c r="L26" s="79"/>
      <c r="M26" s="80"/>
      <c r="N26" s="81">
        <f>分析係数表!H29</f>
        <v>9.6190295301981418E-3</v>
      </c>
      <c r="O26" s="82">
        <f t="shared" si="4"/>
        <v>0.14072734368480741</v>
      </c>
      <c r="P26" s="76">
        <f>分析係数表!C29</f>
        <v>7.3115977067071958E-2</v>
      </c>
      <c r="Q26" s="82">
        <f t="shared" si="5"/>
        <v>1.0289417233568332E-2</v>
      </c>
      <c r="R26" s="83">
        <v>1.4303861052231791E-2</v>
      </c>
      <c r="S26" s="84">
        <f t="shared" si="6"/>
        <v>5.1178576697489833E-2</v>
      </c>
      <c r="T26" s="85">
        <f>分析係数表!F29</f>
        <v>0.46988232552720494</v>
      </c>
      <c r="U26" s="86">
        <f t="shared" si="7"/>
        <v>2.4047908635788942E-2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投入係数表!U27</f>
        <v>1.728364024888442E-3</v>
      </c>
      <c r="E27" s="77">
        <f t="shared" si="0"/>
        <v>0.17283640248884422</v>
      </c>
      <c r="F27" s="76">
        <f>分析係数表!C30</f>
        <v>1</v>
      </c>
      <c r="G27" s="77">
        <f t="shared" si="1"/>
        <v>0.17283640248884422</v>
      </c>
      <c r="H27" s="77">
        <v>0.21882525606529007</v>
      </c>
      <c r="I27" s="77">
        <f t="shared" si="2"/>
        <v>0.21882525606529007</v>
      </c>
      <c r="J27" s="76">
        <f>分析係数表!G30</f>
        <v>0.34448146018035225</v>
      </c>
      <c r="K27" s="78">
        <f t="shared" si="3"/>
        <v>7.5381243733710607E-2</v>
      </c>
      <c r="L27" s="79"/>
      <c r="M27" s="80"/>
      <c r="N27" s="81">
        <f>分析係数表!H30</f>
        <v>0</v>
      </c>
      <c r="O27" s="82">
        <f t="shared" si="4"/>
        <v>0</v>
      </c>
      <c r="P27" s="76">
        <f>分析係数表!C30</f>
        <v>1</v>
      </c>
      <c r="Q27" s="82">
        <f t="shared" si="5"/>
        <v>0</v>
      </c>
      <c r="R27" s="83">
        <v>5.4325054293265659E-2</v>
      </c>
      <c r="S27" s="84">
        <f t="shared" si="6"/>
        <v>0.27315031035855575</v>
      </c>
      <c r="T27" s="85">
        <f>分析係数表!F30</f>
        <v>0.44085379748895859</v>
      </c>
      <c r="U27" s="86">
        <f t="shared" si="7"/>
        <v>0.12041935160685692</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投入係数表!U28</f>
        <v>9.2703161334925527E-3</v>
      </c>
      <c r="E28" s="77">
        <f t="shared" si="0"/>
        <v>0.92703161334925532</v>
      </c>
      <c r="F28" s="76">
        <f>分析係数表!C31</f>
        <v>1.6119481544838443E-2</v>
      </c>
      <c r="G28" s="77">
        <f t="shared" si="1"/>
        <v>1.4943268982865129E-2</v>
      </c>
      <c r="H28" s="77">
        <v>1.9113109082668996E-2</v>
      </c>
      <c r="I28" s="77">
        <f t="shared" si="2"/>
        <v>1.9113109082668996E-2</v>
      </c>
      <c r="J28" s="76">
        <f>分析係数表!G31</f>
        <v>7.1065989847715741E-2</v>
      </c>
      <c r="K28" s="78">
        <f t="shared" si="3"/>
        <v>1.3582920160272384E-3</v>
      </c>
      <c r="L28" s="79"/>
      <c r="M28" s="80"/>
      <c r="N28" s="81">
        <f>分析係数表!H31</f>
        <v>2.0936329558250998E-2</v>
      </c>
      <c r="O28" s="82">
        <f t="shared" si="4"/>
        <v>0.30630055100596926</v>
      </c>
      <c r="P28" s="76">
        <f>分析係数表!C31</f>
        <v>1.6119481544838443E-2</v>
      </c>
      <c r="Q28" s="82">
        <f t="shared" si="5"/>
        <v>4.9374060791145674E-3</v>
      </c>
      <c r="R28" s="83">
        <v>7.0155787036402777E-3</v>
      </c>
      <c r="S28" s="84">
        <f t="shared" si="6"/>
        <v>2.6128687786309272E-2</v>
      </c>
      <c r="T28" s="85">
        <f>分析係数表!F31</f>
        <v>0.34619289340101522</v>
      </c>
      <c r="U28" s="86">
        <f t="shared" si="7"/>
        <v>9.0455660255141738E-3</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投入係数表!U29</f>
        <v>5.6564640814530829E-4</v>
      </c>
      <c r="E29" s="77">
        <f t="shared" si="0"/>
        <v>5.6564640814530831E-2</v>
      </c>
      <c r="F29" s="76">
        <f>分析係数表!C32</f>
        <v>1</v>
      </c>
      <c r="G29" s="77">
        <f t="shared" si="1"/>
        <v>5.6564640814530831E-2</v>
      </c>
      <c r="H29" s="77">
        <v>8.6997843433207267E-2</v>
      </c>
      <c r="I29" s="77">
        <f t="shared" si="2"/>
        <v>8.6997843433207267E-2</v>
      </c>
      <c r="J29" s="76">
        <f>分析係数表!G32</f>
        <v>0.14031413612565444</v>
      </c>
      <c r="K29" s="78">
        <f t="shared" si="3"/>
        <v>1.2207027246125416E-2</v>
      </c>
      <c r="L29" s="79"/>
      <c r="M29" s="80"/>
      <c r="N29" s="81">
        <f>分析係数表!H32</f>
        <v>7.8667195406007442E-3</v>
      </c>
      <c r="O29" s="82">
        <f t="shared" si="4"/>
        <v>0.11509087699404401</v>
      </c>
      <c r="P29" s="76">
        <f>分析係数表!C32</f>
        <v>1</v>
      </c>
      <c r="Q29" s="82">
        <f t="shared" si="5"/>
        <v>0.11509087699404401</v>
      </c>
      <c r="R29" s="83">
        <v>0.15319646288149111</v>
      </c>
      <c r="S29" s="84">
        <f t="shared" si="6"/>
        <v>0.24019430631469837</v>
      </c>
      <c r="T29" s="85">
        <f>分析係数表!F32</f>
        <v>0.48305318269495728</v>
      </c>
      <c r="U29" s="86">
        <f t="shared" si="7"/>
        <v>0.11602662413052253</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投入係数表!U30</f>
        <v>2.51398403620137E-4</v>
      </c>
      <c r="E30" s="77">
        <f t="shared" si="0"/>
        <v>2.51398403620137E-2</v>
      </c>
      <c r="F30" s="76">
        <f>分析係数表!C33</f>
        <v>0.76063364256957811</v>
      </c>
      <c r="G30" s="77">
        <f t="shared" si="1"/>
        <v>1.9122208348176181E-2</v>
      </c>
      <c r="H30" s="77">
        <v>3.9718216603385863E-2</v>
      </c>
      <c r="I30" s="77">
        <f t="shared" si="2"/>
        <v>3.9718216603385863E-2</v>
      </c>
      <c r="J30" s="76">
        <f>分析係数表!G33</f>
        <v>0.50769407441433168</v>
      </c>
      <c r="K30" s="78">
        <f t="shared" si="3"/>
        <v>2.0164703215843925E-2</v>
      </c>
      <c r="L30" s="79"/>
      <c r="M30" s="80"/>
      <c r="N30" s="81">
        <f>分析係数表!H33</f>
        <v>8.9800920101816757E-4</v>
      </c>
      <c r="O30" s="82">
        <f t="shared" si="4"/>
        <v>1.3137962521797124E-2</v>
      </c>
      <c r="P30" s="76">
        <f>分析係数表!C33</f>
        <v>0.76063364256957811</v>
      </c>
      <c r="Q30" s="82">
        <f t="shared" si="5"/>
        <v>9.993176288897147E-3</v>
      </c>
      <c r="R30" s="83">
        <v>3.273061117309628E-2</v>
      </c>
      <c r="S30" s="84">
        <f t="shared" si="6"/>
        <v>7.244882777648215E-2</v>
      </c>
      <c r="T30" s="85">
        <f>分析係数表!F33</f>
        <v>0.64710610932475887</v>
      </c>
      <c r="U30" s="86">
        <f t="shared" si="7"/>
        <v>4.6882079067578887E-2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投入係数表!U31</f>
        <v>5.2039469549368361E-2</v>
      </c>
      <c r="E31" s="77">
        <f t="shared" si="0"/>
        <v>5.2039469549368365</v>
      </c>
      <c r="F31" s="76">
        <f>分析係数表!C34</f>
        <v>0.60932856586849216</v>
      </c>
      <c r="G31" s="77">
        <f t="shared" si="1"/>
        <v>3.1709135349073692</v>
      </c>
      <c r="H31" s="77">
        <v>3.4014507850501046</v>
      </c>
      <c r="I31" s="77">
        <f t="shared" si="2"/>
        <v>3.4014507850501046</v>
      </c>
      <c r="J31" s="76">
        <f>分析係数表!G34</f>
        <v>0.42480111354608457</v>
      </c>
      <c r="K31" s="78">
        <f t="shared" si="3"/>
        <v>1.4449400811614881</v>
      </c>
      <c r="L31" s="79"/>
      <c r="M31" s="80"/>
      <c r="N31" s="81">
        <f>分析係数表!H34</f>
        <v>0.14716781407871807</v>
      </c>
      <c r="O31" s="82">
        <f t="shared" si="4"/>
        <v>2.1530795270124283</v>
      </c>
      <c r="P31" s="76">
        <f>分析係数表!C34</f>
        <v>0.60932856586849216</v>
      </c>
      <c r="Q31" s="82">
        <f t="shared" si="5"/>
        <v>1.3119328603952944</v>
      </c>
      <c r="R31" s="83">
        <v>1.4337099708002004</v>
      </c>
      <c r="S31" s="84">
        <f t="shared" si="6"/>
        <v>4.8351607558503051</v>
      </c>
      <c r="T31" s="85">
        <f>分析係数表!F34</f>
        <v>0.70056004390220861</v>
      </c>
      <c r="U31" s="86">
        <f t="shared" si="7"/>
        <v>3.3873204313927259</v>
      </c>
      <c r="V31" s="87">
        <f>分析係数表!D34</f>
        <v>0.12153061706589328</v>
      </c>
      <c r="W31" s="167">
        <f t="shared" si="8"/>
        <v>1</v>
      </c>
      <c r="X31" s="76">
        <f>分析係数表!E34</f>
        <v>9.2329106655473059E-2</v>
      </c>
      <c r="Y31" s="166">
        <f t="shared" si="9"/>
        <v>0</v>
      </c>
    </row>
    <row r="32" spans="1:25" x14ac:dyDescent="0.2">
      <c r="A32" s="6" t="s">
        <v>20</v>
      </c>
      <c r="B32" s="5" t="s">
        <v>37</v>
      </c>
      <c r="C32" s="90"/>
      <c r="D32" s="76">
        <f>投入係数表!U32</f>
        <v>5.7507384828106344E-3</v>
      </c>
      <c r="E32" s="77">
        <f t="shared" si="0"/>
        <v>0.57507384828106345</v>
      </c>
      <c r="F32" s="76">
        <f>分析係数表!C35</f>
        <v>0.431182157394844</v>
      </c>
      <c r="G32" s="77">
        <f t="shared" si="1"/>
        <v>0.24796158256318415</v>
      </c>
      <c r="H32" s="77">
        <v>0.32788607221777227</v>
      </c>
      <c r="I32" s="77">
        <f t="shared" si="2"/>
        <v>0.32788607221777227</v>
      </c>
      <c r="J32" s="76">
        <f>分析係数表!G35</f>
        <v>0.31375152118597188</v>
      </c>
      <c r="K32" s="78">
        <f t="shared" si="3"/>
        <v>0.10287475393401949</v>
      </c>
      <c r="L32" s="79"/>
      <c r="M32" s="80"/>
      <c r="N32" s="81">
        <f>分析係数表!H35</f>
        <v>5.4452734914836147E-2</v>
      </c>
      <c r="O32" s="82">
        <f t="shared" si="4"/>
        <v>0.79664884247215839</v>
      </c>
      <c r="P32" s="76">
        <f>分析係数表!C35</f>
        <v>0.431182157394844</v>
      </c>
      <c r="Q32" s="82">
        <f t="shared" si="5"/>
        <v>0.34350076658325046</v>
      </c>
      <c r="R32" s="83">
        <v>0.50081944363915443</v>
      </c>
      <c r="S32" s="84">
        <f t="shared" si="6"/>
        <v>0.82870551585692676</v>
      </c>
      <c r="T32" s="85">
        <f>分析係数表!F35</f>
        <v>0.64533318582439059</v>
      </c>
      <c r="U32" s="86">
        <f t="shared" si="7"/>
        <v>0.53479117065819559</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投入係数表!U33</f>
        <v>1.8854880271510276E-3</v>
      </c>
      <c r="E33" s="77">
        <f t="shared" si="0"/>
        <v>0.18854880271510277</v>
      </c>
      <c r="F33" s="76">
        <f>分析係数表!C36</f>
        <v>0.9563715649468405</v>
      </c>
      <c r="G33" s="77">
        <f t="shared" si="1"/>
        <v>0.18032271352149593</v>
      </c>
      <c r="H33" s="77">
        <v>0.33051724558457135</v>
      </c>
      <c r="I33" s="77">
        <f t="shared" si="2"/>
        <v>0.33051724558457135</v>
      </c>
      <c r="J33" s="76">
        <f>分析係数表!G36</f>
        <v>5.2691079299754126E-2</v>
      </c>
      <c r="K33" s="78">
        <f t="shared" si="3"/>
        <v>1.7415310397032958E-2</v>
      </c>
      <c r="L33" s="79"/>
      <c r="M33" s="80"/>
      <c r="N33" s="81">
        <f>分析係数表!H36</f>
        <v>0.23827203956962312</v>
      </c>
      <c r="O33" s="82">
        <f t="shared" si="4"/>
        <v>3.4859432646220054</v>
      </c>
      <c r="P33" s="76">
        <f>分析係数表!C36</f>
        <v>0.9563715649468405</v>
      </c>
      <c r="Q33" s="82">
        <f t="shared" si="5"/>
        <v>3.3338570153024456</v>
      </c>
      <c r="R33" s="83">
        <v>3.5007770151307325</v>
      </c>
      <c r="S33" s="84">
        <f t="shared" si="6"/>
        <v>3.8312942607153038</v>
      </c>
      <c r="T33" s="85">
        <f>分析係数表!F36</f>
        <v>0.845410170661959</v>
      </c>
      <c r="U33" s="86">
        <f t="shared" si="7"/>
        <v>3.2390151348075089</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投入係数表!U34</f>
        <v>1.8509207466532587E-2</v>
      </c>
      <c r="E34" s="77">
        <f t="shared" si="0"/>
        <v>1.8509207466532587</v>
      </c>
      <c r="F34" s="76">
        <f>分析係数表!C37</f>
        <v>0.69581462679851724</v>
      </c>
      <c r="G34" s="77">
        <f t="shared" si="1"/>
        <v>1.2878977285661701</v>
      </c>
      <c r="H34" s="77">
        <v>1.4984065501643267</v>
      </c>
      <c r="I34" s="77">
        <f t="shared" si="2"/>
        <v>1.4984065501643267</v>
      </c>
      <c r="J34" s="76">
        <f>分析係数表!G37</f>
        <v>0.3862869649112583</v>
      </c>
      <c r="K34" s="78">
        <f t="shared" si="3"/>
        <v>0.57881491846612687</v>
      </c>
      <c r="L34" s="79"/>
      <c r="M34" s="80"/>
      <c r="N34" s="81">
        <f>分析係数表!H37</f>
        <v>4.5947077854218935E-2</v>
      </c>
      <c r="O34" s="82">
        <f t="shared" si="4"/>
        <v>0.67221024701127818</v>
      </c>
      <c r="P34" s="76">
        <f>分析係数表!C37</f>
        <v>0.69581462679851724</v>
      </c>
      <c r="Q34" s="82">
        <f t="shared" si="5"/>
        <v>0.4677337221542916</v>
      </c>
      <c r="R34" s="83">
        <v>0.5646771774745345</v>
      </c>
      <c r="S34" s="84">
        <f t="shared" si="6"/>
        <v>2.0630837276388609</v>
      </c>
      <c r="T34" s="85">
        <f>分析係数表!F37</f>
        <v>0.69012607082499655</v>
      </c>
      <c r="U34" s="86">
        <f t="shared" si="7"/>
        <v>1.4237878667383945</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投入係数表!U35</f>
        <v>1.2192822575576644E-2</v>
      </c>
      <c r="E35" s="77">
        <f t="shared" si="0"/>
        <v>1.2192822575576645</v>
      </c>
      <c r="F35" s="76">
        <f>分析係数表!C38</f>
        <v>0.41697687137236916</v>
      </c>
      <c r="G35" s="77">
        <f t="shared" si="1"/>
        <v>0.50841250107623415</v>
      </c>
      <c r="H35" s="77">
        <v>0.68459504046475539</v>
      </c>
      <c r="I35" s="77">
        <f t="shared" si="2"/>
        <v>0.68459504046475539</v>
      </c>
      <c r="J35" s="76">
        <f>分析係数表!G38</f>
        <v>8.9658129653451837E-2</v>
      </c>
      <c r="K35" s="78">
        <f t="shared" si="3"/>
        <v>6.1379510898099149E-2</v>
      </c>
      <c r="L35" s="79"/>
      <c r="M35" s="80"/>
      <c r="N35" s="81">
        <f>分析係数表!H38</f>
        <v>4.1195576072902453E-2</v>
      </c>
      <c r="O35" s="82">
        <f t="shared" si="4"/>
        <v>0.60269531080081351</v>
      </c>
      <c r="P35" s="76">
        <f>分析係数表!C38</f>
        <v>0.41697687137236916</v>
      </c>
      <c r="Q35" s="82">
        <f t="shared" si="5"/>
        <v>0.25131000508852086</v>
      </c>
      <c r="R35" s="83">
        <v>0.35495716292846535</v>
      </c>
      <c r="S35" s="84">
        <f t="shared" si="6"/>
        <v>1.0395522033932207</v>
      </c>
      <c r="T35" s="85">
        <f>分析係数表!F38</f>
        <v>0.51116828441118001</v>
      </c>
      <c r="U35" s="86">
        <f t="shared" si="7"/>
        <v>0.53138611636437472</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投入係数表!U36</f>
        <v>0</v>
      </c>
      <c r="E36" s="77">
        <f t="shared" si="0"/>
        <v>0</v>
      </c>
      <c r="F36" s="76">
        <f>分析係数表!C39</f>
        <v>1</v>
      </c>
      <c r="G36" s="77">
        <f t="shared" si="1"/>
        <v>0</v>
      </c>
      <c r="H36" s="77">
        <v>5.8411877648294735E-3</v>
      </c>
      <c r="I36" s="77">
        <f t="shared" si="2"/>
        <v>5.8411877648294735E-3</v>
      </c>
      <c r="J36" s="76">
        <f>分析係数表!G39</f>
        <v>0.3542438962035025</v>
      </c>
      <c r="K36" s="78">
        <f t="shared" si="3"/>
        <v>2.0692051122694209E-3</v>
      </c>
      <c r="L36" s="79"/>
      <c r="M36" s="80"/>
      <c r="N36" s="81">
        <f>分析係数表!H39</f>
        <v>3.5817057247689217E-3</v>
      </c>
      <c r="O36" s="82">
        <f t="shared" si="4"/>
        <v>5.2400705385610299E-2</v>
      </c>
      <c r="P36" s="76">
        <f>分析係数表!C39</f>
        <v>1</v>
      </c>
      <c r="Q36" s="82">
        <f t="shared" si="5"/>
        <v>5.2400705385610299E-2</v>
      </c>
      <c r="R36" s="83">
        <v>5.7399036399124123E-2</v>
      </c>
      <c r="S36" s="84">
        <f t="shared" si="6"/>
        <v>6.3240224163953598E-2</v>
      </c>
      <c r="T36" s="85">
        <f>分析係数表!F39</f>
        <v>0.7050204525118241</v>
      </c>
      <c r="U36" s="86">
        <f t="shared" si="7"/>
        <v>4.4585651457019759E-2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投入係数表!U37</f>
        <v>8.4846961221796244E-4</v>
      </c>
      <c r="E37" s="77">
        <f t="shared" si="0"/>
        <v>8.4846961221796247E-2</v>
      </c>
      <c r="F37" s="76">
        <f>分析係数表!C40</f>
        <v>1</v>
      </c>
      <c r="G37" s="77">
        <f t="shared" si="1"/>
        <v>8.4846961221796247E-2</v>
      </c>
      <c r="H37" s="77">
        <v>9.4655576755507093E-2</v>
      </c>
      <c r="I37" s="77">
        <f t="shared" si="2"/>
        <v>9.4655576755507093E-2</v>
      </c>
      <c r="J37" s="76">
        <f>分析係数表!G40</f>
        <v>0.54480720679366534</v>
      </c>
      <c r="K37" s="78">
        <f t="shared" si="3"/>
        <v>5.1569040379611214E-2</v>
      </c>
      <c r="L37" s="79"/>
      <c r="M37" s="80"/>
      <c r="N37" s="81">
        <f>分析係数表!H40</f>
        <v>3.1654426986686419E-2</v>
      </c>
      <c r="O37" s="82">
        <f t="shared" si="4"/>
        <v>0.46310736563559562</v>
      </c>
      <c r="P37" s="76">
        <f>分析係数表!C40</f>
        <v>1</v>
      </c>
      <c r="Q37" s="82">
        <f t="shared" si="5"/>
        <v>0.46310736563559562</v>
      </c>
      <c r="R37" s="83">
        <v>0.46681044641951586</v>
      </c>
      <c r="S37" s="84">
        <f t="shared" si="6"/>
        <v>0.56146602317502292</v>
      </c>
      <c r="T37" s="85">
        <f>分析係数表!F40</f>
        <v>0.74295960523295845</v>
      </c>
      <c r="U37" s="86">
        <f t="shared" si="7"/>
        <v>0.41714657492983415</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投入係数表!U38</f>
        <v>0</v>
      </c>
      <c r="E38" s="77">
        <f t="shared" si="0"/>
        <v>0</v>
      </c>
      <c r="F38" s="76">
        <f>分析係数表!C41</f>
        <v>0.7716092186228849</v>
      </c>
      <c r="G38" s="77">
        <f t="shared" si="1"/>
        <v>0</v>
      </c>
      <c r="H38" s="77">
        <v>3.3372034074139424E-3</v>
      </c>
      <c r="I38" s="77">
        <f t="shared" si="2"/>
        <v>3.3372034074139424E-3</v>
      </c>
      <c r="J38" s="76">
        <f>分析係数表!G41</f>
        <v>0.4437271381292458</v>
      </c>
      <c r="K38" s="78">
        <f t="shared" si="3"/>
        <v>1.4808077173269561E-3</v>
      </c>
      <c r="L38" s="79"/>
      <c r="M38" s="80"/>
      <c r="N38" s="81">
        <f>分析係数表!H41</f>
        <v>4.8285080570498094E-2</v>
      </c>
      <c r="O38" s="82">
        <f t="shared" si="4"/>
        <v>0.70641545562997476</v>
      </c>
      <c r="P38" s="76">
        <f>分析係数表!C41</f>
        <v>0.7716092186228849</v>
      </c>
      <c r="Q38" s="82">
        <f t="shared" si="5"/>
        <v>0.54507667774177404</v>
      </c>
      <c r="R38" s="83">
        <v>0.55550813402578969</v>
      </c>
      <c r="S38" s="84">
        <f t="shared" si="6"/>
        <v>0.55884533743320364</v>
      </c>
      <c r="T38" s="85">
        <f>分析係数表!F41</f>
        <v>0.54924555826511057</v>
      </c>
      <c r="U38" s="86">
        <f t="shared" si="7"/>
        <v>0.30694331934235403</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投入係数表!U39</f>
        <v>5.0279680724027399E-4</v>
      </c>
      <c r="E39" s="77">
        <f>$C$23*D39</f>
        <v>5.0279680724027401E-2</v>
      </c>
      <c r="F39" s="76">
        <f>分析係数表!C42</f>
        <v>0.97588334268087495</v>
      </c>
      <c r="G39" s="77">
        <f>E39*F39</f>
        <v>4.9067102893891018E-2</v>
      </c>
      <c r="H39" s="77">
        <v>6.0628340311485215E-2</v>
      </c>
      <c r="I39" s="77">
        <f>C39+H39</f>
        <v>6.0628340311485215E-2</v>
      </c>
      <c r="J39" s="76">
        <f>分析係数表!G42</f>
        <v>0.48510773130544993</v>
      </c>
      <c r="K39" s="78">
        <f>I39*J39</f>
        <v>2.9411276621319347E-2</v>
      </c>
      <c r="L39" s="79"/>
      <c r="M39" s="80"/>
      <c r="N39" s="81">
        <f>分析係数表!H42</f>
        <v>1.103120860117981E-2</v>
      </c>
      <c r="O39" s="82">
        <f t="shared" si="4"/>
        <v>0.16138766173899635</v>
      </c>
      <c r="P39" s="76">
        <f>分析係数表!C42</f>
        <v>0.97588334268087495</v>
      </c>
      <c r="Q39" s="82">
        <f>O39*P39</f>
        <v>0.1574955308053021</v>
      </c>
      <c r="R39" s="83">
        <v>0.16687101045569236</v>
      </c>
      <c r="S39" s="84">
        <f>I39+R39</f>
        <v>0.22749935076717759</v>
      </c>
      <c r="T39" s="85">
        <f>分析係数表!F42</f>
        <v>0.55931558935361214</v>
      </c>
      <c r="U39" s="86">
        <f>S39*T39</f>
        <v>0.12724393345190807</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投入係数表!U40</f>
        <v>3.6515618125824899E-2</v>
      </c>
      <c r="E40" s="77">
        <f>$C$23*D40</f>
        <v>3.6515618125824898</v>
      </c>
      <c r="F40" s="76">
        <f>分析係数表!C43</f>
        <v>0.34022693007694482</v>
      </c>
      <c r="G40" s="77">
        <f>E40*F40</f>
        <v>1.2423596654811446</v>
      </c>
      <c r="H40" s="77">
        <v>1.5520024798074226</v>
      </c>
      <c r="I40" s="77">
        <f>C40+H40</f>
        <v>1.5520024798074226</v>
      </c>
      <c r="J40" s="76">
        <f>分析係数表!G43</f>
        <v>0.33724329370148376</v>
      </c>
      <c r="K40" s="78">
        <f>I40*J40</f>
        <v>0.52340242812312576</v>
      </c>
      <c r="L40" s="79"/>
      <c r="M40" s="80"/>
      <c r="N40" s="81">
        <f>分析係数表!H43</f>
        <v>3.0928867340200058E-2</v>
      </c>
      <c r="O40" s="82">
        <f t="shared" si="4"/>
        <v>0.45249235697860379</v>
      </c>
      <c r="P40" s="76">
        <f>分析係数表!C43</f>
        <v>0.34022693007694482</v>
      </c>
      <c r="Q40" s="82">
        <f>O40*P40</f>
        <v>0.1539500854981114</v>
      </c>
      <c r="R40" s="83">
        <v>0.33789757336234899</v>
      </c>
      <c r="S40" s="84">
        <f>I40+R40</f>
        <v>1.8899000531697716</v>
      </c>
      <c r="T40" s="85">
        <f>分析係数表!F43</f>
        <v>0.5626289672791589</v>
      </c>
      <c r="U40" s="86">
        <f>S40*T40</f>
        <v>1.0633125151757361</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投入係数表!U41</f>
        <v>1.256992018100685E-4</v>
      </c>
      <c r="E41" s="77">
        <f>$C$23*D41</f>
        <v>1.256992018100685E-2</v>
      </c>
      <c r="F41" s="76">
        <f>分析係数表!C44</f>
        <v>0.45077084579422144</v>
      </c>
      <c r="G41" s="77">
        <f>E41*F41</f>
        <v>5.6661535515583113E-3</v>
      </c>
      <c r="H41" s="77">
        <v>9.7875935161560058E-3</v>
      </c>
      <c r="I41" s="77">
        <f>C41+H41</f>
        <v>9.7875935161560058E-3</v>
      </c>
      <c r="J41" s="76">
        <f>分析係数表!G44</f>
        <v>0.26937180019371798</v>
      </c>
      <c r="K41" s="78">
        <f>I41*J41</f>
        <v>2.6365016850113054E-3</v>
      </c>
      <c r="L41" s="79"/>
      <c r="M41" s="80"/>
      <c r="N41" s="81">
        <f>分析係数表!H44</f>
        <v>0.10969619474561307</v>
      </c>
      <c r="O41" s="82">
        <f t="shared" si="4"/>
        <v>1.6048660678728017</v>
      </c>
      <c r="P41" s="76">
        <f>分析係数表!C44</f>
        <v>0.45077084579422144</v>
      </c>
      <c r="Q41" s="82">
        <f>O41*P41</f>
        <v>0.72342683480146919</v>
      </c>
      <c r="R41" s="83">
        <v>0.73496389247128757</v>
      </c>
      <c r="S41" s="84">
        <f>I41+R41</f>
        <v>0.74475148598744356</v>
      </c>
      <c r="T41" s="85">
        <f>分析係数表!F44</f>
        <v>0.50977584059775838</v>
      </c>
      <c r="U41" s="86">
        <f>S41*T41</f>
        <v>0.37965631480567869</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投入係数表!U42</f>
        <v>5.6564640814530829E-4</v>
      </c>
      <c r="E42" s="77">
        <f>$C$23*D42</f>
        <v>5.6564640814530831E-2</v>
      </c>
      <c r="F42" s="76">
        <f>分析係数表!C45</f>
        <v>1</v>
      </c>
      <c r="G42" s="77">
        <f>E42*F42</f>
        <v>5.6564640814530831E-2</v>
      </c>
      <c r="H42" s="77">
        <v>6.8960709973041906E-2</v>
      </c>
      <c r="I42" s="77">
        <f>C42+H42</f>
        <v>6.8960709973041906E-2</v>
      </c>
      <c r="J42" s="76">
        <f>分析係数表!G45</f>
        <v>0</v>
      </c>
      <c r="K42" s="78">
        <f>I42*J42</f>
        <v>0</v>
      </c>
      <c r="L42" s="79"/>
      <c r="M42" s="80"/>
      <c r="N42" s="81">
        <f>分析係数表!H45</f>
        <v>0</v>
      </c>
      <c r="O42" s="82">
        <f t="shared" si="4"/>
        <v>0</v>
      </c>
      <c r="P42" s="76">
        <f>分析係数表!C45</f>
        <v>1</v>
      </c>
      <c r="Q42" s="82">
        <f>O42*P42</f>
        <v>0</v>
      </c>
      <c r="R42" s="83">
        <v>8.6990013979449179E-3</v>
      </c>
      <c r="S42" s="84">
        <f>I42+R42</f>
        <v>7.7659711370986817E-2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投入係数表!U43</f>
        <v>3.2681792470617812E-3</v>
      </c>
      <c r="E43" s="77">
        <f>$C$23*D43</f>
        <v>0.3268179247061781</v>
      </c>
      <c r="F43" s="76">
        <f>分析係数表!C46</f>
        <v>7.4198450828512619E-2</v>
      </c>
      <c r="G43" s="77">
        <f>E43*F43</f>
        <v>2.4249383716187897E-2</v>
      </c>
      <c r="H43" s="77">
        <v>3.0821154223465427E-2</v>
      </c>
      <c r="I43" s="77">
        <f>C43+H43</f>
        <v>3.0821154223465427E-2</v>
      </c>
      <c r="J43" s="76">
        <f>分析係数表!G46</f>
        <v>9.2287409360580098E-3</v>
      </c>
      <c r="K43" s="78">
        <f>I43*J43</f>
        <v>2.8444044767865262E-4</v>
      </c>
      <c r="L43" s="79"/>
      <c r="M43" s="80"/>
      <c r="N43" s="81">
        <f>分析係数表!H46</f>
        <v>2.0514344703613255E-2</v>
      </c>
      <c r="O43" s="82">
        <f t="shared" si="4"/>
        <v>0.30012687127227516</v>
      </c>
      <c r="P43" s="76">
        <f>分析係数表!C46</f>
        <v>7.4198450828512619E-2</v>
      </c>
      <c r="Q43" s="82">
        <f>O43*P43</f>
        <v>2.2268948900411246E-2</v>
      </c>
      <c r="R43" s="83">
        <v>2.6373802252175511E-2</v>
      </c>
      <c r="S43" s="84">
        <f>I43+R43</f>
        <v>5.7194956475640935E-2</v>
      </c>
      <c r="T43" s="85">
        <f>分析係数表!F46</f>
        <v>0.31311799604482532</v>
      </c>
      <c r="U43" s="86">
        <f>S43*T43</f>
        <v>1.7908770155523696E-2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投入係数表!U44</f>
        <v>0.6496448997548866</v>
      </c>
      <c r="E44" s="91">
        <f>SUM(E5:E43)</f>
        <v>64.964489975488647</v>
      </c>
      <c r="F44" s="92">
        <f>分析係数表!C47</f>
        <v>0.51595339019249375</v>
      </c>
      <c r="G44" s="91">
        <f>SUM(G5:G43)</f>
        <v>11.602049575630526</v>
      </c>
      <c r="H44" s="91">
        <f>SUM(H5:H43)</f>
        <v>13.294042711010764</v>
      </c>
      <c r="I44" s="91">
        <f>SUM(I5:I43)</f>
        <v>113.29404271101076</v>
      </c>
      <c r="J44" s="92">
        <f>分析係数表!G47</f>
        <v>0.27631170572057684</v>
      </c>
      <c r="K44" s="93">
        <f>SUM(K5:K43)</f>
        <v>23.321091225276728</v>
      </c>
      <c r="L44" s="94">
        <f>最終需要_まとめ!$L$33</f>
        <v>0.62733333333333341</v>
      </c>
      <c r="M44" s="91">
        <f>K44*L44</f>
        <v>14.630097895323603</v>
      </c>
      <c r="N44" s="95">
        <f>分析係数表!H47</f>
        <v>1</v>
      </c>
      <c r="O44" s="96">
        <f>SUM(O5:O43)</f>
        <v>14.630097895323601</v>
      </c>
      <c r="P44" s="92">
        <f>分析係数表!C47</f>
        <v>0.51595339019249375</v>
      </c>
      <c r="Q44" s="96">
        <f>SUM(Q5:Q43)</f>
        <v>8.3751869627640545</v>
      </c>
      <c r="R44" s="91">
        <f>SUM(R5:R43)</f>
        <v>9.4397069333579147</v>
      </c>
      <c r="S44" s="97">
        <f>SUM(S5:S43)</f>
        <v>122.73374964436869</v>
      </c>
      <c r="T44" s="98">
        <f>分析係数表!F47</f>
        <v>0.58636886885395456</v>
      </c>
      <c r="U44" s="99">
        <f>SUM(U5:U43)</f>
        <v>46.956616852707263</v>
      </c>
      <c r="V44" s="100">
        <f>分析係数表!D47</f>
        <v>7.5124891062718996E-2</v>
      </c>
      <c r="W44" s="164">
        <f>SUM(W5:W43)</f>
        <v>3</v>
      </c>
      <c r="X44" s="92">
        <f>分析係数表!E47</f>
        <v>6.0854966829428862E-2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384</v>
      </c>
      <c r="S2" s="3" t="s">
        <v>153</v>
      </c>
      <c r="U2" s="64" t="s">
        <v>210</v>
      </c>
      <c r="W2" s="3" t="s">
        <v>130</v>
      </c>
      <c r="Y2" s="3" t="s">
        <v>154</v>
      </c>
    </row>
    <row r="3" spans="1:25" ht="44" x14ac:dyDescent="0.2">
      <c r="B3" s="65"/>
      <c r="C3" s="66" t="s">
        <v>228</v>
      </c>
      <c r="D3" s="66" t="s">
        <v>380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4.9649173197653385E-3</v>
      </c>
      <c r="G5" s="77">
        <f t="shared" ref="G5:G38" si="1">E5*F5</f>
        <v>0</v>
      </c>
      <c r="H5" s="77">
        <f t="array" ref="H5:H43">MMULT(逆行列係数!C5:AO43,'20'!G5:G43)</f>
        <v>1.2845537367951675E-5</v>
      </c>
      <c r="I5" s="77">
        <f t="shared" ref="I5:I38" si="2">C5+H5</f>
        <v>1.2845537367951675E-5</v>
      </c>
      <c r="J5" s="76">
        <f>分析係数表!G8</f>
        <v>0.11989459815546773</v>
      </c>
      <c r="K5" s="78">
        <f t="shared" ref="K5:K43" si="3">I5*J5</f>
        <v>1.5401105408216107E-6</v>
      </c>
      <c r="L5" s="79" t="s">
        <v>184</v>
      </c>
      <c r="M5" s="80" t="s">
        <v>184</v>
      </c>
      <c r="N5" s="81">
        <f>分析係数表!H8</f>
        <v>9.9138626395589742E-3</v>
      </c>
      <c r="O5" s="82">
        <f t="shared" ref="O5:O43" si="4">$M$44*N5</f>
        <v>0.12659261372045794</v>
      </c>
      <c r="P5" s="76">
        <f>分析係数表!C8</f>
        <v>4.9649173197653385E-3</v>
      </c>
      <c r="Q5" s="82">
        <f t="shared" ref="Q5:Q38" si="5">O5*P5</f>
        <v>6.2852186041506487E-4</v>
      </c>
      <c r="R5" s="83">
        <f t="array" ref="R5:R43">MMULT(逆行列係数!C5:AO43,'20'!Q5:Q43)</f>
        <v>9.5161589909864498E-4</v>
      </c>
      <c r="S5" s="84">
        <f t="shared" ref="S5:S38" si="6">I5+R5</f>
        <v>9.644614364665967E-4</v>
      </c>
      <c r="T5" s="85">
        <f>分析係数表!F8</f>
        <v>0.45454545454545453</v>
      </c>
      <c r="U5" s="86">
        <f t="shared" ref="U5:U38" si="7">S5*T5</f>
        <v>4.3839156203027122E-4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投入係数表!V6</f>
        <v>0</v>
      </c>
      <c r="E6" s="77">
        <f t="shared" si="0"/>
        <v>0</v>
      </c>
      <c r="F6" s="76">
        <f>分析係数表!C9</f>
        <v>0.15391380826737022</v>
      </c>
      <c r="G6" s="77">
        <f t="shared" si="1"/>
        <v>0</v>
      </c>
      <c r="H6" s="77">
        <v>6.1637460326397178E-5</v>
      </c>
      <c r="I6" s="77">
        <f t="shared" si="2"/>
        <v>6.1637460326397178E-5</v>
      </c>
      <c r="J6" s="76">
        <f>分析係数表!G9</f>
        <v>0.24468085106382978</v>
      </c>
      <c r="K6" s="78">
        <f t="shared" si="3"/>
        <v>1.5081506250075904E-5</v>
      </c>
      <c r="L6" s="79"/>
      <c r="M6" s="80"/>
      <c r="N6" s="81">
        <f>分析係数表!H9</f>
        <v>5.2529564767522905E-4</v>
      </c>
      <c r="O6" s="82">
        <f t="shared" si="4"/>
        <v>6.7076326788956071E-3</v>
      </c>
      <c r="P6" s="76">
        <f>分析係数表!C9</f>
        <v>0.15391380826737022</v>
      </c>
      <c r="Q6" s="82">
        <f t="shared" si="5"/>
        <v>1.0323972900674854E-3</v>
      </c>
      <c r="R6" s="83">
        <v>1.1970136026465599E-3</v>
      </c>
      <c r="S6" s="84">
        <f t="shared" si="6"/>
        <v>1.2586510629729571E-3</v>
      </c>
      <c r="T6" s="85">
        <f>分析係数表!F9</f>
        <v>0.66489361702127658</v>
      </c>
      <c r="U6" s="86">
        <f t="shared" si="7"/>
        <v>8.3686905782776402E-4</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投入係数表!V7</f>
        <v>0</v>
      </c>
      <c r="E7" s="77">
        <f t="shared" si="0"/>
        <v>0</v>
      </c>
      <c r="F7" s="76">
        <f>分析係数表!C10</f>
        <v>3.7301329873500322E-3</v>
      </c>
      <c r="G7" s="77">
        <f t="shared" si="1"/>
        <v>0</v>
      </c>
      <c r="H7" s="77">
        <v>9.5045811039578983E-7</v>
      </c>
      <c r="I7" s="77">
        <f t="shared" si="2"/>
        <v>9.5045811039578983E-7</v>
      </c>
      <c r="J7" s="76">
        <f>分析係数表!G10</f>
        <v>0.17857142857142858</v>
      </c>
      <c r="K7" s="78">
        <f t="shared" si="3"/>
        <v>1.6972466257067676E-7</v>
      </c>
      <c r="L7" s="79"/>
      <c r="M7" s="80"/>
      <c r="N7" s="81">
        <f>分析係数表!H10</f>
        <v>9.7827374022421611E-4</v>
      </c>
      <c r="O7" s="82">
        <f t="shared" si="4"/>
        <v>1.2491824247686068E-2</v>
      </c>
      <c r="P7" s="76">
        <f>分析係数表!C10</f>
        <v>3.7301329873500322E-3</v>
      </c>
      <c r="Q7" s="82">
        <f t="shared" si="5"/>
        <v>4.6596165698472805E-5</v>
      </c>
      <c r="R7" s="83">
        <v>9.1638872896865323E-5</v>
      </c>
      <c r="S7" s="84">
        <f t="shared" si="6"/>
        <v>9.2589331007261115E-5</v>
      </c>
      <c r="T7" s="85">
        <f>分析係数表!F10</f>
        <v>0.5178571428571429</v>
      </c>
      <c r="U7" s="86">
        <f t="shared" si="7"/>
        <v>4.7948046414474514E-5</v>
      </c>
      <c r="V7" s="87">
        <f>分析係数表!D10</f>
        <v>0</v>
      </c>
      <c r="W7" s="88">
        <f t="shared" si="8"/>
        <v>0</v>
      </c>
      <c r="X7" s="76">
        <f>分析係数表!E10</f>
        <v>0</v>
      </c>
      <c r="Y7" s="89">
        <f t="shared" si="9"/>
        <v>0</v>
      </c>
    </row>
    <row r="8" spans="1:25" x14ac:dyDescent="0.2">
      <c r="A8" s="6" t="s">
        <v>222</v>
      </c>
      <c r="B8" s="5" t="s">
        <v>27</v>
      </c>
      <c r="C8" s="90"/>
      <c r="D8" s="76">
        <f>投入係数表!V8</f>
        <v>5.2545846250853869E-5</v>
      </c>
      <c r="E8" s="77">
        <f t="shared" si="0"/>
        <v>5.2545846250853867E-3</v>
      </c>
      <c r="F8" s="76">
        <f>分析係数表!C11</f>
        <v>0.13696369636963701</v>
      </c>
      <c r="G8" s="77">
        <f t="shared" si="1"/>
        <v>7.1968733313875779E-4</v>
      </c>
      <c r="H8" s="77">
        <v>7.6783261506572793E-3</v>
      </c>
      <c r="I8" s="77">
        <f t="shared" si="2"/>
        <v>7.6783261506572793E-3</v>
      </c>
      <c r="J8" s="76">
        <f>分析係数表!G11</f>
        <v>0.3392857142857143</v>
      </c>
      <c r="K8" s="78">
        <f t="shared" si="3"/>
        <v>2.6051463725444341E-3</v>
      </c>
      <c r="L8" s="79"/>
      <c r="M8" s="80"/>
      <c r="N8" s="81">
        <f>分析係数表!H11</f>
        <v>-1.9072761791536302E-5</v>
      </c>
      <c r="O8" s="82">
        <f t="shared" si="4"/>
        <v>-2.4354490815959841E-4</v>
      </c>
      <c r="P8" s="76">
        <f>分析係数表!C11</f>
        <v>0.13696369636963701</v>
      </c>
      <c r="Q8" s="82">
        <f t="shared" si="5"/>
        <v>-3.3356810853542368E-5</v>
      </c>
      <c r="R8" s="83">
        <v>6.1383073284737273E-4</v>
      </c>
      <c r="S8" s="84">
        <f t="shared" si="6"/>
        <v>8.2921568835046516E-3</v>
      </c>
      <c r="T8" s="85">
        <f>分析係数表!F11</f>
        <v>0.56043956043956045</v>
      </c>
      <c r="U8" s="86">
        <f t="shared" si="7"/>
        <v>4.6472527588872223E-3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投入係数表!V9</f>
        <v>0</v>
      </c>
      <c r="E9" s="77">
        <f t="shared" si="0"/>
        <v>0</v>
      </c>
      <c r="F9" s="76">
        <f>分析係数表!C12</f>
        <v>0.20704451619317732</v>
      </c>
      <c r="G9" s="77">
        <f t="shared" si="1"/>
        <v>0</v>
      </c>
      <c r="H9" s="77">
        <v>7.3684419789317055E-4</v>
      </c>
      <c r="I9" s="77">
        <f t="shared" si="2"/>
        <v>7.3684419789317055E-4</v>
      </c>
      <c r="J9" s="76">
        <f>分析係数表!G12</f>
        <v>0.14105339609201503</v>
      </c>
      <c r="K9" s="78">
        <f t="shared" si="3"/>
        <v>1.0393437650352849E-4</v>
      </c>
      <c r="L9" s="79"/>
      <c r="M9" s="80"/>
      <c r="N9" s="81">
        <f>分析係数表!H12</f>
        <v>8.4721207878004259E-2</v>
      </c>
      <c r="O9" s="82">
        <f t="shared" si="4"/>
        <v>1.0818264820449361</v>
      </c>
      <c r="P9" s="76">
        <f>分析係数表!C12</f>
        <v>0.20704451619317732</v>
      </c>
      <c r="Q9" s="82">
        <f t="shared" si="5"/>
        <v>0.22398624057996083</v>
      </c>
      <c r="R9" s="83">
        <v>0.25550597476371856</v>
      </c>
      <c r="S9" s="84">
        <f t="shared" si="6"/>
        <v>0.25624281896161172</v>
      </c>
      <c r="T9" s="85">
        <f>分析係数表!F12</f>
        <v>0.31004441526879617</v>
      </c>
      <c r="U9" s="86">
        <f t="shared" si="7"/>
        <v>7.9446654971780897E-2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投入係数表!V10</f>
        <v>1.7340129262781777E-3</v>
      </c>
      <c r="E10" s="77">
        <f t="shared" si="0"/>
        <v>0.17340129262781778</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0.17375914426736683</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投入係数表!V11</f>
        <v>5.990226472597341E-3</v>
      </c>
      <c r="E11" s="77">
        <f t="shared" si="0"/>
        <v>0.59902264725973409</v>
      </c>
      <c r="F11" s="76">
        <f>分析係数表!C14</f>
        <v>3.4828780992665287E-2</v>
      </c>
      <c r="G11" s="77">
        <f t="shared" si="1"/>
        <v>2.0863228591055868E-2</v>
      </c>
      <c r="H11" s="77">
        <v>2.4297076280739023E-2</v>
      </c>
      <c r="I11" s="77">
        <f t="shared" si="2"/>
        <v>2.4297076280739023E-2</v>
      </c>
      <c r="J11" s="76">
        <f>分析係数表!G14</f>
        <v>0.17656215254614188</v>
      </c>
      <c r="K11" s="78">
        <f t="shared" si="3"/>
        <v>4.2899440887050888E-3</v>
      </c>
      <c r="L11" s="79"/>
      <c r="M11" s="80"/>
      <c r="N11" s="81">
        <f>分析係数表!H14</f>
        <v>1.0569488826143035E-3</v>
      </c>
      <c r="O11" s="82">
        <f t="shared" si="4"/>
        <v>1.3496446993844414E-2</v>
      </c>
      <c r="P11" s="76">
        <f>分析係数表!C14</f>
        <v>3.4828780992665287E-2</v>
      </c>
      <c r="Q11" s="82">
        <f t="shared" si="5"/>
        <v>4.7006479652772287E-4</v>
      </c>
      <c r="R11" s="83">
        <v>1.9825385714404928E-3</v>
      </c>
      <c r="S11" s="84">
        <f t="shared" si="6"/>
        <v>2.6279614852179514E-2</v>
      </c>
      <c r="T11" s="85">
        <f>分析係数表!F14</f>
        <v>0.31487658438959304</v>
      </c>
      <c r="U11" s="86">
        <f t="shared" si="7"/>
        <v>8.2748353637283056E-3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投入係数表!V12</f>
        <v>1.0404077557669067E-2</v>
      </c>
      <c r="E12" s="77">
        <f t="shared" si="0"/>
        <v>1.0404077557669067</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9.8858937303783659E-2</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投入係数表!V13</f>
        <v>4.4663969313225789E-4</v>
      </c>
      <c r="E13" s="77">
        <f t="shared" si="0"/>
        <v>4.466396931322579E-2</v>
      </c>
      <c r="F13" s="76">
        <f>分析係数表!C16</f>
        <v>1.5929944110702698E-2</v>
      </c>
      <c r="G13" s="77">
        <f t="shared" si="1"/>
        <v>7.1149453492182723E-4</v>
      </c>
      <c r="H13" s="77">
        <v>1.9230573189860877E-3</v>
      </c>
      <c r="I13" s="77">
        <f t="shared" si="2"/>
        <v>1.9230573189860877E-3</v>
      </c>
      <c r="J13" s="76">
        <f>分析係数表!G16</f>
        <v>3.3304867634500426E-2</v>
      </c>
      <c r="K13" s="78">
        <f t="shared" si="3"/>
        <v>6.404716946238891E-5</v>
      </c>
      <c r="L13" s="79"/>
      <c r="M13" s="80"/>
      <c r="N13" s="81">
        <f>分析係数表!H16</f>
        <v>1.5715955716225912E-2</v>
      </c>
      <c r="O13" s="82">
        <f t="shared" si="4"/>
        <v>0.20068100432350908</v>
      </c>
      <c r="P13" s="76">
        <f>分析係数表!C16</f>
        <v>1.5929944110702698E-2</v>
      </c>
      <c r="Q13" s="82">
        <f t="shared" si="5"/>
        <v>3.1968371829531861E-3</v>
      </c>
      <c r="R13" s="83">
        <v>3.7083118489579727E-3</v>
      </c>
      <c r="S13" s="84">
        <f t="shared" si="6"/>
        <v>5.6313691679440604E-3</v>
      </c>
      <c r="T13" s="85">
        <f>分析係数表!F16</f>
        <v>0.28693424423569597</v>
      </c>
      <c r="U13" s="86">
        <f t="shared" si="7"/>
        <v>1.6158326562162289E-3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投入係数表!V14</f>
        <v>4.1905312385055959E-2</v>
      </c>
      <c r="E14" s="77">
        <f t="shared" si="0"/>
        <v>4.1905312385055957</v>
      </c>
      <c r="F14" s="76">
        <f>分析係数表!C17</f>
        <v>3.0755163958272713E-2</v>
      </c>
      <c r="G14" s="77">
        <f t="shared" si="1"/>
        <v>0.12888047531250321</v>
      </c>
      <c r="H14" s="77">
        <v>0.13459049852658447</v>
      </c>
      <c r="I14" s="77">
        <f t="shared" si="2"/>
        <v>0.13459049852658447</v>
      </c>
      <c r="J14" s="76">
        <f>分析係数表!G17</f>
        <v>0.21735668789808918</v>
      </c>
      <c r="K14" s="78">
        <f t="shared" si="3"/>
        <v>2.9254144982291053E-2</v>
      </c>
      <c r="L14" s="79"/>
      <c r="M14" s="80"/>
      <c r="N14" s="81">
        <f>分析係数表!H17</f>
        <v>2.8450203005708319E-3</v>
      </c>
      <c r="O14" s="82">
        <f t="shared" si="4"/>
        <v>3.6328782133806768E-2</v>
      </c>
      <c r="P14" s="76">
        <f>分析係数表!C17</f>
        <v>3.0755163958272713E-2</v>
      </c>
      <c r="Q14" s="82">
        <f t="shared" si="5"/>
        <v>1.1172976509295955E-3</v>
      </c>
      <c r="R14" s="83">
        <v>2.3860605201223568E-3</v>
      </c>
      <c r="S14" s="84">
        <f t="shared" si="6"/>
        <v>0.13697655904670683</v>
      </c>
      <c r="T14" s="85">
        <f>分析係数表!F17</f>
        <v>0.33877388535031849</v>
      </c>
      <c r="U14" s="86">
        <f t="shared" si="7"/>
        <v>4.6404081110170192E-2</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投入係数表!V15</f>
        <v>2.8374756975461089E-3</v>
      </c>
      <c r="E15" s="77">
        <f t="shared" si="0"/>
        <v>0.28374756975461091</v>
      </c>
      <c r="F15" s="76">
        <f>分析係数表!C18</f>
        <v>0.10308017346825304</v>
      </c>
      <c r="G15" s="77">
        <f t="shared" si="1"/>
        <v>2.9248748711500523E-2</v>
      </c>
      <c r="H15" s="77">
        <v>3.3701567722933319E-2</v>
      </c>
      <c r="I15" s="77">
        <f t="shared" si="2"/>
        <v>3.3701567722933319E-2</v>
      </c>
      <c r="J15" s="76">
        <f>分析係数表!G18</f>
        <v>0.21565836298932384</v>
      </c>
      <c r="K15" s="78">
        <f t="shared" si="3"/>
        <v>7.2680249253016336E-3</v>
      </c>
      <c r="L15" s="79"/>
      <c r="M15" s="80"/>
      <c r="N15" s="81">
        <f>分析係数表!H18</f>
        <v>4.148325689659146E-4</v>
      </c>
      <c r="O15" s="82">
        <f t="shared" si="4"/>
        <v>5.2971017524712661E-3</v>
      </c>
      <c r="P15" s="76">
        <f>分析係数表!C18</f>
        <v>0.10308017346825304</v>
      </c>
      <c r="Q15" s="82">
        <f t="shared" si="5"/>
        <v>5.4602616752372527E-4</v>
      </c>
      <c r="R15" s="83">
        <v>1.3637629040078941E-3</v>
      </c>
      <c r="S15" s="84">
        <f t="shared" si="6"/>
        <v>3.5065330626941213E-2</v>
      </c>
      <c r="T15" s="85">
        <f>分析係数表!F18</f>
        <v>0.45978647686832741</v>
      </c>
      <c r="U15" s="86">
        <f t="shared" si="7"/>
        <v>1.6122564829184359E-2</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投入係数表!V16</f>
        <v>9.2217960170248546E-3</v>
      </c>
      <c r="E16" s="77">
        <f t="shared" si="0"/>
        <v>0.92217960170248547</v>
      </c>
      <c r="F16" s="76">
        <f>分析係数表!C19</f>
        <v>0.24776062511911567</v>
      </c>
      <c r="G16" s="77">
        <f t="shared" si="1"/>
        <v>0.22847979458990492</v>
      </c>
      <c r="H16" s="77">
        <v>0.28082578846201506</v>
      </c>
      <c r="I16" s="77">
        <f t="shared" si="2"/>
        <v>0.28082578846201506</v>
      </c>
      <c r="J16" s="76">
        <f>分析係数表!G19</f>
        <v>5.7676438653637349E-2</v>
      </c>
      <c r="K16" s="78">
        <f t="shared" si="3"/>
        <v>1.619703136058875E-2</v>
      </c>
      <c r="L16" s="79"/>
      <c r="M16" s="80"/>
      <c r="N16" s="81">
        <f>分析係数表!H19</f>
        <v>-1.0648958666941103E-4</v>
      </c>
      <c r="O16" s="82">
        <f t="shared" si="4"/>
        <v>-1.3597924038910912E-3</v>
      </c>
      <c r="P16" s="76">
        <f>分析係数表!C19</f>
        <v>0.24776062511911567</v>
      </c>
      <c r="Q16" s="82">
        <f t="shared" si="5"/>
        <v>-3.3690301602028178E-4</v>
      </c>
      <c r="R16" s="83">
        <v>1.1531487740683302E-3</v>
      </c>
      <c r="S16" s="84">
        <f t="shared" si="6"/>
        <v>0.28197893723608342</v>
      </c>
      <c r="T16" s="85">
        <f>分析係数表!F19</f>
        <v>0.24017372421281216</v>
      </c>
      <c r="U16" s="86">
        <f t="shared" si="7"/>
        <v>6.7723931505560969E-2</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投入係数表!V17</f>
        <v>4.1905312385055959E-2</v>
      </c>
      <c r="E17" s="77">
        <f t="shared" si="0"/>
        <v>4.1905312385055957</v>
      </c>
      <c r="F17" s="76">
        <f>分析係数表!C20</f>
        <v>4.2097488921713389E-2</v>
      </c>
      <c r="G17" s="77">
        <f t="shared" si="1"/>
        <v>0.17641084238908319</v>
      </c>
      <c r="H17" s="77">
        <v>0.18475647463065178</v>
      </c>
      <c r="I17" s="77">
        <f t="shared" si="2"/>
        <v>0.18475647463065178</v>
      </c>
      <c r="J17" s="76">
        <f>分析係数表!G20</f>
        <v>0.10005104645227157</v>
      </c>
      <c r="K17" s="78">
        <f t="shared" si="3"/>
        <v>1.8485078625629276E-2</v>
      </c>
      <c r="L17" s="79"/>
      <c r="M17" s="80"/>
      <c r="N17" s="81">
        <f>分析係数表!H20</f>
        <v>5.1814336200340294E-4</v>
      </c>
      <c r="O17" s="82">
        <f t="shared" si="4"/>
        <v>6.6163033383357574E-3</v>
      </c>
      <c r="P17" s="76">
        <f>分析係数表!C20</f>
        <v>4.2097488921713389E-2</v>
      </c>
      <c r="Q17" s="82">
        <f t="shared" si="5"/>
        <v>2.7852975648828485E-4</v>
      </c>
      <c r="R17" s="83">
        <v>6.4935799947849133E-4</v>
      </c>
      <c r="S17" s="84">
        <f t="shared" si="6"/>
        <v>0.18540583263013027</v>
      </c>
      <c r="T17" s="85">
        <f>分析係数表!F20</f>
        <v>0.22307299642674835</v>
      </c>
      <c r="U17" s="86">
        <f t="shared" si="7"/>
        <v>4.1359034639799355E-2</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投入係数表!V18</f>
        <v>2.7612842204823709E-2</v>
      </c>
      <c r="E18" s="77">
        <f t="shared" si="0"/>
        <v>2.7612842204823709</v>
      </c>
      <c r="F18" s="76">
        <f>分析係数表!C21</f>
        <v>2.2200270354580387E-2</v>
      </c>
      <c r="G18" s="77">
        <f t="shared" si="1"/>
        <v>6.1301256220545393E-2</v>
      </c>
      <c r="H18" s="77">
        <v>6.3656581789663325E-2</v>
      </c>
      <c r="I18" s="77">
        <f t="shared" si="2"/>
        <v>6.3656581789663325E-2</v>
      </c>
      <c r="J18" s="76">
        <f>分析係数表!G21</f>
        <v>0.28466453674121406</v>
      </c>
      <c r="K18" s="78">
        <f t="shared" si="3"/>
        <v>1.8120771365683713E-2</v>
      </c>
      <c r="L18" s="79"/>
      <c r="M18" s="80"/>
      <c r="N18" s="81">
        <f>分析係数表!H21</f>
        <v>8.5827428061913363E-4</v>
      </c>
      <c r="O18" s="82">
        <f t="shared" si="4"/>
        <v>1.0959520867181929E-2</v>
      </c>
      <c r="P18" s="76">
        <f>分析係数表!C21</f>
        <v>2.2200270354580387E-2</v>
      </c>
      <c r="Q18" s="82">
        <f t="shared" si="5"/>
        <v>2.4330432620810411E-4</v>
      </c>
      <c r="R18" s="83">
        <v>6.7780662719366526E-4</v>
      </c>
      <c r="S18" s="84">
        <f t="shared" si="6"/>
        <v>6.4334388416856986E-2</v>
      </c>
      <c r="T18" s="85">
        <f>分析係数表!F21</f>
        <v>0.42523961661341853</v>
      </c>
      <c r="U18" s="86">
        <f t="shared" si="7"/>
        <v>2.7357530665443018E-2</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投入係数表!V19</f>
        <v>2.2594713887867162E-3</v>
      </c>
      <c r="E19" s="77">
        <f t="shared" si="0"/>
        <v>0.22594713887867163</v>
      </c>
      <c r="F19" s="76">
        <f>分析係数表!C22</f>
        <v>3.5555555555555562E-2</v>
      </c>
      <c r="G19" s="77">
        <f t="shared" si="1"/>
        <v>8.0336760490194378E-3</v>
      </c>
      <c r="H19" s="77">
        <v>9.4618300494803236E-3</v>
      </c>
      <c r="I19" s="77">
        <f t="shared" si="2"/>
        <v>9.4618300494803236E-3</v>
      </c>
      <c r="J19" s="76">
        <f>分析係数表!G22</f>
        <v>0.1945879458794588</v>
      </c>
      <c r="K19" s="78">
        <f t="shared" si="3"/>
        <v>1.8411580735889141E-3</v>
      </c>
      <c r="L19" s="79"/>
      <c r="M19" s="80"/>
      <c r="N19" s="81">
        <f>分析係数表!H22</f>
        <v>4.0529618807014647E-5</v>
      </c>
      <c r="O19" s="82">
        <f t="shared" si="4"/>
        <v>5.1753292983914667E-4</v>
      </c>
      <c r="P19" s="76">
        <f>分析係数表!C22</f>
        <v>3.5555555555555562E-2</v>
      </c>
      <c r="Q19" s="82">
        <f t="shared" si="5"/>
        <v>1.8401170838725218E-5</v>
      </c>
      <c r="R19" s="83">
        <v>2.9987637151118458E-4</v>
      </c>
      <c r="S19" s="84">
        <f t="shared" si="6"/>
        <v>9.7617064209915075E-3</v>
      </c>
      <c r="T19" s="85">
        <f>分析係数表!F22</f>
        <v>0.41303813038130383</v>
      </c>
      <c r="U19" s="86">
        <f t="shared" si="7"/>
        <v>4.031956969457501E-3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投入係数表!V20</f>
        <v>9.4582523251536966E-4</v>
      </c>
      <c r="E20" s="77">
        <f t="shared" si="0"/>
        <v>9.458252325153696E-2</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3.04431135199498E-4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投入係数表!V21</f>
        <v>1.3136461562713467E-3</v>
      </c>
      <c r="E21" s="77">
        <f t="shared" si="0"/>
        <v>0.13136461562713467</v>
      </c>
      <c r="F21" s="76">
        <f>分析係数表!C24</f>
        <v>0.31901223099551013</v>
      </c>
      <c r="G21" s="77">
        <f t="shared" si="1"/>
        <v>4.1906919105079883E-2</v>
      </c>
      <c r="H21" s="77">
        <v>4.9688749147119134E-2</v>
      </c>
      <c r="I21" s="77">
        <f t="shared" si="2"/>
        <v>4.9688749147119134E-2</v>
      </c>
      <c r="J21" s="76">
        <f>分析係数表!G24</f>
        <v>0.20822960902035437</v>
      </c>
      <c r="K21" s="78">
        <f t="shared" si="3"/>
        <v>1.0346668807615084E-2</v>
      </c>
      <c r="L21" s="79"/>
      <c r="M21" s="80"/>
      <c r="N21" s="81">
        <f>分析係数表!H24</f>
        <v>2.9960129980871608E-4</v>
      </c>
      <c r="O21" s="82">
        <f t="shared" si="4"/>
        <v>3.8256845990070252E-3</v>
      </c>
      <c r="P21" s="76">
        <f>分析係数表!C24</f>
        <v>0.31901223099551013</v>
      </c>
      <c r="Q21" s="82">
        <f t="shared" si="5"/>
        <v>1.2204401790143946E-3</v>
      </c>
      <c r="R21" s="83">
        <v>5.1800326581770105E-3</v>
      </c>
      <c r="S21" s="84">
        <f t="shared" si="6"/>
        <v>5.4868781805296141E-2</v>
      </c>
      <c r="T21" s="85">
        <f>分析係数表!F24</f>
        <v>0.39288329184360815</v>
      </c>
      <c r="U21" s="86">
        <f t="shared" si="7"/>
        <v>2.1557027615113421E-2</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投入係数表!V22</f>
        <v>0.3221060375177342</v>
      </c>
      <c r="E22" s="77">
        <f t="shared" si="0"/>
        <v>32.210603751773419</v>
      </c>
      <c r="F22" s="76">
        <f>分析係数表!C25</f>
        <v>9.6759875721260657E-3</v>
      </c>
      <c r="G22" s="77">
        <f t="shared" si="1"/>
        <v>0.31166940159283685</v>
      </c>
      <c r="H22" s="77">
        <v>0.31831828522326711</v>
      </c>
      <c r="I22" s="77">
        <f t="shared" si="2"/>
        <v>0.31831828522326711</v>
      </c>
      <c r="J22" s="76">
        <f>分析係数表!G25</f>
        <v>0.19730305180979418</v>
      </c>
      <c r="K22" s="78">
        <f t="shared" si="3"/>
        <v>6.2805169121411111E-2</v>
      </c>
      <c r="L22" s="79"/>
      <c r="M22" s="80"/>
      <c r="N22" s="81">
        <f>分析係数表!H25</f>
        <v>4.8079253682831098E-4</v>
      </c>
      <c r="O22" s="82">
        <f t="shared" si="4"/>
        <v>6.1393612265232102E-3</v>
      </c>
      <c r="P22" s="76">
        <f>分析係数表!C25</f>
        <v>9.6759875721260657E-3</v>
      </c>
      <c r="Q22" s="82">
        <f t="shared" si="5"/>
        <v>5.9404382928631223E-5</v>
      </c>
      <c r="R22" s="83">
        <v>4.3779944011787276E-4</v>
      </c>
      <c r="S22" s="84">
        <f t="shared" si="6"/>
        <v>0.31875608466338495</v>
      </c>
      <c r="T22" s="85">
        <f>分析係数表!F25</f>
        <v>0.35095812633073104</v>
      </c>
      <c r="U22" s="86">
        <f t="shared" si="7"/>
        <v>0.11187003822998146</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投入係数表!V23</f>
        <v>1.9336871420314223E-2</v>
      </c>
      <c r="E23" s="77">
        <f t="shared" si="0"/>
        <v>1.9336871420314223</v>
      </c>
      <c r="F23" s="76">
        <f>分析係数表!C26</f>
        <v>0.20974434975917011</v>
      </c>
      <c r="G23" s="77">
        <f t="shared" si="1"/>
        <v>0.40557995224304871</v>
      </c>
      <c r="H23" s="77">
        <v>0.42926223010376419</v>
      </c>
      <c r="I23" s="77">
        <f t="shared" si="2"/>
        <v>0.42926223010376419</v>
      </c>
      <c r="J23" s="76">
        <f>分析係数表!G26</f>
        <v>0.19643642762868455</v>
      </c>
      <c r="K23" s="78">
        <f t="shared" si="3"/>
        <v>8.4322738997505808E-2</v>
      </c>
      <c r="L23" s="79"/>
      <c r="M23" s="80"/>
      <c r="N23" s="81">
        <f>分析係数表!H26</f>
        <v>9.4871095944733495E-3</v>
      </c>
      <c r="O23" s="82">
        <f t="shared" si="4"/>
        <v>0.12114329640038692</v>
      </c>
      <c r="P23" s="76">
        <f>分析係数表!C26</f>
        <v>0.20974434975917011</v>
      </c>
      <c r="Q23" s="82">
        <f t="shared" si="5"/>
        <v>2.5409121931181566E-2</v>
      </c>
      <c r="R23" s="83">
        <v>2.7840623547513814E-2</v>
      </c>
      <c r="S23" s="84">
        <f t="shared" si="6"/>
        <v>0.45710285365127801</v>
      </c>
      <c r="T23" s="85">
        <f>分析係数表!F26</f>
        <v>0.33536547042926279</v>
      </c>
      <c r="U23" s="86">
        <f t="shared" si="7"/>
        <v>0.15329651354931931</v>
      </c>
      <c r="V23" s="87">
        <f>分析係数表!D26</f>
        <v>1.7817861856577209E-2</v>
      </c>
      <c r="W23" s="88">
        <f t="shared" si="8"/>
        <v>0</v>
      </c>
      <c r="X23" s="76">
        <f>分析係数表!E26</f>
        <v>1.8226384262459934E-2</v>
      </c>
      <c r="Y23" s="89">
        <f t="shared" si="9"/>
        <v>0</v>
      </c>
    </row>
    <row r="24" spans="1:25" x14ac:dyDescent="0.2">
      <c r="A24" s="6" t="s">
        <v>12</v>
      </c>
      <c r="B24" s="5" t="s">
        <v>366</v>
      </c>
      <c r="C24" s="75">
        <f>最終需要_まとめ!C25</f>
        <v>100</v>
      </c>
      <c r="D24" s="76">
        <f>投入係数表!V24</f>
        <v>2.6745835741684619E-2</v>
      </c>
      <c r="E24" s="77">
        <f t="shared" si="0"/>
        <v>2.6745835741684618</v>
      </c>
      <c r="F24" s="76">
        <f>分析係数表!C27</f>
        <v>0.55184986183604545</v>
      </c>
      <c r="G24" s="77">
        <f t="shared" si="1"/>
        <v>1.4759685758738224</v>
      </c>
      <c r="H24" s="77">
        <v>1.5004443381864601</v>
      </c>
      <c r="I24" s="77">
        <f t="shared" si="2"/>
        <v>101.50044433818645</v>
      </c>
      <c r="J24" s="76">
        <f>分析係数表!G27</f>
        <v>0.17101045662340392</v>
      </c>
      <c r="K24" s="78">
        <f t="shared" si="3"/>
        <v>17.357637333751658</v>
      </c>
      <c r="L24" s="79"/>
      <c r="M24" s="80"/>
      <c r="N24" s="81">
        <f>分析係数表!H27</f>
        <v>1.0662468539876775E-2</v>
      </c>
      <c r="O24" s="82">
        <f t="shared" si="4"/>
        <v>0.13615175136572219</v>
      </c>
      <c r="P24" s="76">
        <f>分析係数表!C27</f>
        <v>0.55184986183604545</v>
      </c>
      <c r="Q24" s="82">
        <f t="shared" si="5"/>
        <v>7.513532517990941E-2</v>
      </c>
      <c r="R24" s="83">
        <v>7.7230672009938314E-2</v>
      </c>
      <c r="S24" s="84">
        <f t="shared" si="6"/>
        <v>101.57767501019639</v>
      </c>
      <c r="T24" s="85">
        <f>分析係数表!F27</f>
        <v>0.32260522305711731</v>
      </c>
      <c r="U24" s="86">
        <f t="shared" si="7"/>
        <v>32.769488504287779</v>
      </c>
      <c r="V24" s="87">
        <f>分析係数表!D27</f>
        <v>2.1648888655351795E-2</v>
      </c>
      <c r="W24" s="88">
        <f t="shared" si="8"/>
        <v>2</v>
      </c>
      <c r="X24" s="76">
        <f>分析係数表!E27</f>
        <v>2.6115285586674374E-2</v>
      </c>
      <c r="Y24" s="89">
        <f t="shared" si="9"/>
        <v>3</v>
      </c>
    </row>
    <row r="25" spans="1:25" x14ac:dyDescent="0.2">
      <c r="A25" s="6" t="s">
        <v>13</v>
      </c>
      <c r="B25" s="5" t="s">
        <v>192</v>
      </c>
      <c r="C25" s="90"/>
      <c r="D25" s="76">
        <f>投入係数表!V25</f>
        <v>0</v>
      </c>
      <c r="E25" s="77">
        <f t="shared" si="0"/>
        <v>0</v>
      </c>
      <c r="F25" s="76">
        <f>分析係数表!C28</f>
        <v>0.10247957574888922</v>
      </c>
      <c r="G25" s="77">
        <f t="shared" si="1"/>
        <v>0</v>
      </c>
      <c r="H25" s="77">
        <v>1.2277020821625738E-2</v>
      </c>
      <c r="I25" s="77">
        <f t="shared" si="2"/>
        <v>1.2277020821625738E-2</v>
      </c>
      <c r="J25" s="76">
        <f>分析係数表!G28</f>
        <v>0.12481362671124566</v>
      </c>
      <c r="K25" s="78">
        <f t="shared" si="3"/>
        <v>1.5323394939565852E-3</v>
      </c>
      <c r="L25" s="79"/>
      <c r="M25" s="80"/>
      <c r="N25" s="81">
        <f>分析係数表!H28</f>
        <v>1.8186673066637845E-2</v>
      </c>
      <c r="O25" s="82">
        <f t="shared" si="4"/>
        <v>0.23223021763468374</v>
      </c>
      <c r="P25" s="76">
        <f>分析係数表!C28</f>
        <v>0.10247957574888922</v>
      </c>
      <c r="Q25" s="82">
        <f t="shared" si="5"/>
        <v>2.37988541792746E-2</v>
      </c>
      <c r="R25" s="83">
        <v>2.7789889622506281E-2</v>
      </c>
      <c r="S25" s="84">
        <f t="shared" si="6"/>
        <v>4.006691044413202E-2</v>
      </c>
      <c r="T25" s="85">
        <f>分析係数表!F28</f>
        <v>0.21379840057832197</v>
      </c>
      <c r="U25" s="86">
        <f t="shared" si="7"/>
        <v>8.5662413690702904E-3</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投入係数表!V26</f>
        <v>7.6979664757500918E-3</v>
      </c>
      <c r="E26" s="77">
        <f t="shared" si="0"/>
        <v>0.76979664757500921</v>
      </c>
      <c r="F26" s="76">
        <f>分析係数表!C29</f>
        <v>7.3115977067071958E-2</v>
      </c>
      <c r="G26" s="77">
        <f t="shared" si="1"/>
        <v>5.6284434030403251E-2</v>
      </c>
      <c r="H26" s="77">
        <v>6.2492483803777726E-2</v>
      </c>
      <c r="I26" s="77">
        <f t="shared" si="2"/>
        <v>6.2492483803777726E-2</v>
      </c>
      <c r="J26" s="76">
        <f>分析係数表!G29</f>
        <v>0.26098100897122217</v>
      </c>
      <c r="K26" s="78">
        <f t="shared" si="3"/>
        <v>1.6309351476227672E-2</v>
      </c>
      <c r="L26" s="79"/>
      <c r="M26" s="80"/>
      <c r="N26" s="81">
        <f>分析係数表!H29</f>
        <v>9.6190295301981418E-3</v>
      </c>
      <c r="O26" s="82">
        <f t="shared" si="4"/>
        <v>0.1228278153484908</v>
      </c>
      <c r="P26" s="76">
        <f>分析係数表!C29</f>
        <v>7.3115977067071958E-2</v>
      </c>
      <c r="Q26" s="82">
        <f t="shared" si="5"/>
        <v>8.9806757302188026E-3</v>
      </c>
      <c r="R26" s="83">
        <v>1.2484510530014845E-2</v>
      </c>
      <c r="S26" s="84">
        <f t="shared" si="6"/>
        <v>7.4976994333792568E-2</v>
      </c>
      <c r="T26" s="85">
        <f>分析係数表!F29</f>
        <v>0.46988232552720494</v>
      </c>
      <c r="U26" s="86">
        <f t="shared" si="7"/>
        <v>3.5230364458602517E-2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投入係数表!V27</f>
        <v>1.6289212337764699E-3</v>
      </c>
      <c r="E27" s="77">
        <f t="shared" si="0"/>
        <v>0.162892123377647</v>
      </c>
      <c r="F27" s="76">
        <f>分析係数表!C30</f>
        <v>1</v>
      </c>
      <c r="G27" s="77">
        <f t="shared" si="1"/>
        <v>0.162892123377647</v>
      </c>
      <c r="H27" s="77">
        <v>0.20184104454333157</v>
      </c>
      <c r="I27" s="77">
        <f t="shared" si="2"/>
        <v>0.20184104454333157</v>
      </c>
      <c r="J27" s="76">
        <f>分析係数表!G30</f>
        <v>0.34448146018035225</v>
      </c>
      <c r="K27" s="78">
        <f t="shared" si="3"/>
        <v>6.9530497748614375E-2</v>
      </c>
      <c r="L27" s="79"/>
      <c r="M27" s="80"/>
      <c r="N27" s="81">
        <f>分析係数表!H30</f>
        <v>0</v>
      </c>
      <c r="O27" s="82">
        <f t="shared" si="4"/>
        <v>0</v>
      </c>
      <c r="P27" s="76">
        <f>分析係数表!C30</f>
        <v>1</v>
      </c>
      <c r="Q27" s="82">
        <f t="shared" si="5"/>
        <v>0</v>
      </c>
      <c r="R27" s="83">
        <v>4.7415289472633841E-2</v>
      </c>
      <c r="S27" s="84">
        <f t="shared" si="6"/>
        <v>0.24925633401596542</v>
      </c>
      <c r="T27" s="85">
        <f>分析係数表!F30</f>
        <v>0.44085379748895859</v>
      </c>
      <c r="U27" s="86">
        <f t="shared" si="7"/>
        <v>0.10988560139911464</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投入係数表!V28</f>
        <v>5.56985970259051E-3</v>
      </c>
      <c r="E28" s="77">
        <f t="shared" si="0"/>
        <v>0.55698597025905094</v>
      </c>
      <c r="F28" s="76">
        <f>分析係数表!C31</f>
        <v>1.6119481544838443E-2</v>
      </c>
      <c r="G28" s="77">
        <f t="shared" si="1"/>
        <v>8.9783250683247058E-3</v>
      </c>
      <c r="H28" s="77">
        <v>1.1957306480620371E-2</v>
      </c>
      <c r="I28" s="77">
        <f t="shared" si="2"/>
        <v>1.1957306480620371E-2</v>
      </c>
      <c r="J28" s="76">
        <f>分析係数表!G31</f>
        <v>7.1065989847715741E-2</v>
      </c>
      <c r="K28" s="78">
        <f t="shared" si="3"/>
        <v>8.4975782095779288E-4</v>
      </c>
      <c r="L28" s="79"/>
      <c r="M28" s="80"/>
      <c r="N28" s="81">
        <f>分析係数表!H31</f>
        <v>2.0936329558250998E-2</v>
      </c>
      <c r="O28" s="82">
        <f t="shared" si="4"/>
        <v>0.26734127522769252</v>
      </c>
      <c r="P28" s="76">
        <f>分析係数表!C31</f>
        <v>1.6119481544838443E-2</v>
      </c>
      <c r="Q28" s="82">
        <f t="shared" si="5"/>
        <v>4.3094027522063644E-3</v>
      </c>
      <c r="R28" s="83">
        <v>6.1232464353447522E-3</v>
      </c>
      <c r="S28" s="84">
        <f t="shared" si="6"/>
        <v>1.8080552915965123E-2</v>
      </c>
      <c r="T28" s="85">
        <f>分析係数表!F31</f>
        <v>0.34619289340101522</v>
      </c>
      <c r="U28" s="86">
        <f t="shared" si="7"/>
        <v>6.2593589282681286E-3</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投入係数表!V29</f>
        <v>2.3645630812884242E-4</v>
      </c>
      <c r="E29" s="77">
        <f t="shared" si="0"/>
        <v>2.364563081288424E-2</v>
      </c>
      <c r="F29" s="76">
        <f>分析係数表!C32</f>
        <v>1</v>
      </c>
      <c r="G29" s="77">
        <f t="shared" si="1"/>
        <v>2.364563081288424E-2</v>
      </c>
      <c r="H29" s="77">
        <v>4.9131061023067808E-2</v>
      </c>
      <c r="I29" s="77">
        <f t="shared" si="2"/>
        <v>4.9131061023067808E-2</v>
      </c>
      <c r="J29" s="76">
        <f>分析係数表!G32</f>
        <v>0.14031413612565444</v>
      </c>
      <c r="K29" s="78">
        <f t="shared" si="3"/>
        <v>6.8937823843885715E-3</v>
      </c>
      <c r="L29" s="79"/>
      <c r="M29" s="80"/>
      <c r="N29" s="81">
        <f>分析係数表!H32</f>
        <v>7.8667195406007442E-3</v>
      </c>
      <c r="O29" s="82">
        <f t="shared" si="4"/>
        <v>0.1004521269113277</v>
      </c>
      <c r="P29" s="76">
        <f>分析係数表!C32</f>
        <v>1</v>
      </c>
      <c r="Q29" s="82">
        <f t="shared" si="5"/>
        <v>0.1004521269113277</v>
      </c>
      <c r="R29" s="83">
        <v>0.13371095028265734</v>
      </c>
      <c r="S29" s="84">
        <f t="shared" si="6"/>
        <v>0.18284201130572514</v>
      </c>
      <c r="T29" s="85">
        <f>分析係数表!F32</f>
        <v>0.48305318269495728</v>
      </c>
      <c r="U29" s="86">
        <f t="shared" si="7"/>
        <v>8.8322415491577891E-2</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投入係数表!V30</f>
        <v>1.576375387525616E-4</v>
      </c>
      <c r="E30" s="77">
        <f t="shared" si="0"/>
        <v>1.5763753875256161E-2</v>
      </c>
      <c r="F30" s="76">
        <f>分析係数表!C33</f>
        <v>0.76063364256957811</v>
      </c>
      <c r="G30" s="77">
        <f t="shared" si="1"/>
        <v>1.1990441530706396E-2</v>
      </c>
      <c r="H30" s="77">
        <v>3.3632066107770579E-2</v>
      </c>
      <c r="I30" s="77">
        <f t="shared" si="2"/>
        <v>3.3632066107770579E-2</v>
      </c>
      <c r="J30" s="76">
        <f>分析係数表!G33</f>
        <v>0.50769407441433168</v>
      </c>
      <c r="K30" s="78">
        <f t="shared" si="3"/>
        <v>1.7074800673226198E-2</v>
      </c>
      <c r="L30" s="79"/>
      <c r="M30" s="80"/>
      <c r="N30" s="81">
        <f>分析係数表!H33</f>
        <v>8.9800920101816757E-4</v>
      </c>
      <c r="O30" s="82">
        <f t="shared" si="4"/>
        <v>1.1466906092514426E-2</v>
      </c>
      <c r="P30" s="76">
        <f>分析係数表!C33</f>
        <v>0.76063364256957811</v>
      </c>
      <c r="Q30" s="82">
        <f t="shared" si="5"/>
        <v>8.7221145501525359E-3</v>
      </c>
      <c r="R30" s="83">
        <v>2.8567507636728984E-2</v>
      </c>
      <c r="S30" s="84">
        <f t="shared" si="6"/>
        <v>6.2199573744499567E-2</v>
      </c>
      <c r="T30" s="85">
        <f>分析係数表!F33</f>
        <v>0.64710610932475887</v>
      </c>
      <c r="U30" s="86">
        <f t="shared" si="7"/>
        <v>4.0249724167461538E-2</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投入係数表!V31</f>
        <v>4.3718144080710418E-2</v>
      </c>
      <c r="E31" s="77">
        <f t="shared" si="0"/>
        <v>4.3718144080710415</v>
      </c>
      <c r="F31" s="76">
        <f>分析係数表!C34</f>
        <v>0.60932856586849216</v>
      </c>
      <c r="G31" s="77">
        <f t="shared" si="1"/>
        <v>2.6638714035131388</v>
      </c>
      <c r="H31" s="77">
        <v>2.8439891546069771</v>
      </c>
      <c r="I31" s="77">
        <f t="shared" si="2"/>
        <v>2.8439891546069771</v>
      </c>
      <c r="J31" s="76">
        <f>分析係数表!G34</f>
        <v>0.42480111354608457</v>
      </c>
      <c r="K31" s="78">
        <f t="shared" si="3"/>
        <v>1.2081297597900316</v>
      </c>
      <c r="L31" s="79"/>
      <c r="M31" s="80"/>
      <c r="N31" s="81">
        <f>分析係数表!H34</f>
        <v>0.14716781407871807</v>
      </c>
      <c r="O31" s="82">
        <f t="shared" si="4"/>
        <v>1.8792229544729815</v>
      </c>
      <c r="P31" s="76">
        <f>分析係数表!C34</f>
        <v>0.60932856586849216</v>
      </c>
      <c r="Q31" s="82">
        <f t="shared" si="5"/>
        <v>1.1450642277961725</v>
      </c>
      <c r="R31" s="83">
        <v>1.2513521462549173</v>
      </c>
      <c r="S31" s="84">
        <f t="shared" si="6"/>
        <v>4.0953413008618949</v>
      </c>
      <c r="T31" s="85">
        <f>分析係数表!F34</f>
        <v>0.70056004390220861</v>
      </c>
      <c r="U31" s="86">
        <f t="shared" si="7"/>
        <v>2.8690324815263373</v>
      </c>
      <c r="V31" s="87">
        <f>分析係数表!D34</f>
        <v>0.12153061706589328</v>
      </c>
      <c r="W31" s="88">
        <f t="shared" si="8"/>
        <v>0</v>
      </c>
      <c r="X31" s="76">
        <f>分析係数表!E34</f>
        <v>9.2329106655473059E-2</v>
      </c>
      <c r="Y31" s="89">
        <f t="shared" si="9"/>
        <v>0</v>
      </c>
    </row>
    <row r="32" spans="1:25" x14ac:dyDescent="0.2">
      <c r="A32" s="6" t="s">
        <v>20</v>
      </c>
      <c r="B32" s="5" t="s">
        <v>37</v>
      </c>
      <c r="C32" s="90"/>
      <c r="D32" s="76">
        <f>投入係数表!V32</f>
        <v>6.1478640113499031E-3</v>
      </c>
      <c r="E32" s="77">
        <f t="shared" si="0"/>
        <v>0.61478640113499028</v>
      </c>
      <c r="F32" s="76">
        <f>分析係数表!C35</f>
        <v>0.431182157394844</v>
      </c>
      <c r="G32" s="77">
        <f t="shared" si="1"/>
        <v>0.26508492677839707</v>
      </c>
      <c r="H32" s="77">
        <v>0.33787370021123397</v>
      </c>
      <c r="I32" s="77">
        <f t="shared" si="2"/>
        <v>0.33787370021123397</v>
      </c>
      <c r="J32" s="76">
        <f>分析係数表!G35</f>
        <v>0.31375152118597188</v>
      </c>
      <c r="K32" s="78">
        <f t="shared" si="3"/>
        <v>0.10600838741000769</v>
      </c>
      <c r="L32" s="79"/>
      <c r="M32" s="80"/>
      <c r="N32" s="81">
        <f>分析係数表!H35</f>
        <v>5.4452734914836147E-2</v>
      </c>
      <c r="O32" s="82">
        <f t="shared" si="4"/>
        <v>0.69532071279565355</v>
      </c>
      <c r="P32" s="76">
        <f>分析係数表!C35</f>
        <v>0.431182157394844</v>
      </c>
      <c r="Q32" s="82">
        <f t="shared" si="5"/>
        <v>0.29980988502455064</v>
      </c>
      <c r="R32" s="83">
        <v>0.43711873283148539</v>
      </c>
      <c r="S32" s="84">
        <f t="shared" si="6"/>
        <v>0.77499243304271936</v>
      </c>
      <c r="T32" s="85">
        <f>分析係数表!F35</f>
        <v>0.64533318582439059</v>
      </c>
      <c r="U32" s="86">
        <f t="shared" si="7"/>
        <v>0.50012833580525384</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投入係数表!V33</f>
        <v>1.8653775419053124E-3</v>
      </c>
      <c r="E33" s="77">
        <f t="shared" si="0"/>
        <v>0.18653775419053123</v>
      </c>
      <c r="F33" s="76">
        <f>分析係数表!C36</f>
        <v>0.9563715649468405</v>
      </c>
      <c r="G33" s="77">
        <f t="shared" si="1"/>
        <v>0.1783994038968674</v>
      </c>
      <c r="H33" s="77">
        <v>0.31582574609571218</v>
      </c>
      <c r="I33" s="77">
        <f t="shared" si="2"/>
        <v>0.31582574609571218</v>
      </c>
      <c r="J33" s="76">
        <f>分析係数表!G36</f>
        <v>5.2691079299754126E-2</v>
      </c>
      <c r="K33" s="78">
        <f t="shared" si="3"/>
        <v>1.6641199432433182E-2</v>
      </c>
      <c r="L33" s="79"/>
      <c r="M33" s="80"/>
      <c r="N33" s="81">
        <f>分析係数表!H36</f>
        <v>0.23827203956962312</v>
      </c>
      <c r="O33" s="82">
        <f t="shared" si="4"/>
        <v>3.0425557991153296</v>
      </c>
      <c r="P33" s="76">
        <f>分析係数表!C36</f>
        <v>0.9563715649468405</v>
      </c>
      <c r="Q33" s="82">
        <f t="shared" si="5"/>
        <v>2.9098138510380127</v>
      </c>
      <c r="R33" s="83">
        <v>3.0555028008898546</v>
      </c>
      <c r="S33" s="84">
        <f t="shared" si="6"/>
        <v>3.3713285469855667</v>
      </c>
      <c r="T33" s="85">
        <f>分析係数表!F36</f>
        <v>0.845410170661959</v>
      </c>
      <c r="U33" s="86">
        <f t="shared" si="7"/>
        <v>2.8501554422646023</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投入係数表!V34</f>
        <v>1.9836056959697337E-2</v>
      </c>
      <c r="E34" s="77">
        <f t="shared" si="0"/>
        <v>1.9836056959697337</v>
      </c>
      <c r="F34" s="76">
        <f>分析係数表!C37</f>
        <v>0.69581462679851724</v>
      </c>
      <c r="G34" s="77">
        <f t="shared" si="1"/>
        <v>1.3802218570565934</v>
      </c>
      <c r="H34" s="77">
        <v>1.5646146207489251</v>
      </c>
      <c r="I34" s="77">
        <f t="shared" si="2"/>
        <v>1.5646146207489251</v>
      </c>
      <c r="J34" s="76">
        <f>分析係数表!G37</f>
        <v>0.3862869649112583</v>
      </c>
      <c r="K34" s="78">
        <f t="shared" si="3"/>
        <v>0.60439023310488171</v>
      </c>
      <c r="L34" s="79"/>
      <c r="M34" s="80"/>
      <c r="N34" s="81">
        <f>分析係数表!H37</f>
        <v>4.5947077854218935E-2</v>
      </c>
      <c r="O34" s="82">
        <f t="shared" si="4"/>
        <v>0.58670983146097921</v>
      </c>
      <c r="P34" s="76">
        <f>分析係数表!C37</f>
        <v>0.69581462679851724</v>
      </c>
      <c r="Q34" s="82">
        <f t="shared" si="5"/>
        <v>0.40824128241704222</v>
      </c>
      <c r="R34" s="83">
        <v>0.49285421205485885</v>
      </c>
      <c r="S34" s="84">
        <f t="shared" si="6"/>
        <v>2.0574688328037838</v>
      </c>
      <c r="T34" s="85">
        <f>分析係数表!F37</f>
        <v>0.69012607082499655</v>
      </c>
      <c r="U34" s="86">
        <f t="shared" si="7"/>
        <v>1.4199128814277671</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投入係数表!V35</f>
        <v>1.8969050496558247E-2</v>
      </c>
      <c r="E35" s="77">
        <f t="shared" si="0"/>
        <v>1.8969050496558246</v>
      </c>
      <c r="F35" s="76">
        <f>分析係数表!C38</f>
        <v>0.41697687137236916</v>
      </c>
      <c r="G35" s="77">
        <f t="shared" si="1"/>
        <v>0.7909655328959343</v>
      </c>
      <c r="H35" s="77">
        <v>0.98675376531011627</v>
      </c>
      <c r="I35" s="77">
        <f t="shared" si="2"/>
        <v>0.98675376531011627</v>
      </c>
      <c r="J35" s="76">
        <f>分析係数表!G38</f>
        <v>8.9658129653451837E-2</v>
      </c>
      <c r="K35" s="78">
        <f t="shared" si="3"/>
        <v>8.8470497026206185E-2</v>
      </c>
      <c r="L35" s="79"/>
      <c r="M35" s="80"/>
      <c r="N35" s="81">
        <f>分析係数表!H38</f>
        <v>4.1195576072902453E-2</v>
      </c>
      <c r="O35" s="82">
        <f t="shared" si="4"/>
        <v>0.5260367062157193</v>
      </c>
      <c r="P35" s="76">
        <f>分析係数表!C38</f>
        <v>0.41697687137236916</v>
      </c>
      <c r="Q35" s="82">
        <f t="shared" si="5"/>
        <v>0.21934513998485672</v>
      </c>
      <c r="R35" s="83">
        <v>0.30980910833115166</v>
      </c>
      <c r="S35" s="84">
        <f t="shared" si="6"/>
        <v>1.296562873641268</v>
      </c>
      <c r="T35" s="85">
        <f>分析係数表!F38</f>
        <v>0.51116828441118001</v>
      </c>
      <c r="U35" s="86">
        <f t="shared" si="7"/>
        <v>0.66276181975043658</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投入係数表!V36</f>
        <v>0</v>
      </c>
      <c r="E36" s="77">
        <f t="shared" si="0"/>
        <v>0</v>
      </c>
      <c r="F36" s="76">
        <f>分析係数表!C39</f>
        <v>1</v>
      </c>
      <c r="G36" s="77">
        <f t="shared" si="1"/>
        <v>0</v>
      </c>
      <c r="H36" s="77">
        <v>4.1784494417271261E-3</v>
      </c>
      <c r="I36" s="77">
        <f t="shared" si="2"/>
        <v>4.1784494417271261E-3</v>
      </c>
      <c r="J36" s="76">
        <f>分析係数表!G39</f>
        <v>0.3542438962035025</v>
      </c>
      <c r="K36" s="78">
        <f t="shared" si="3"/>
        <v>1.480190210326767E-3</v>
      </c>
      <c r="L36" s="79"/>
      <c r="M36" s="80"/>
      <c r="N36" s="81">
        <f>分析係数表!H39</f>
        <v>3.5817057247689217E-3</v>
      </c>
      <c r="O36" s="82">
        <f t="shared" si="4"/>
        <v>4.5735704211471259E-2</v>
      </c>
      <c r="P36" s="76">
        <f>分析係数表!C39</f>
        <v>1</v>
      </c>
      <c r="Q36" s="82">
        <f t="shared" si="5"/>
        <v>4.5735704211471259E-2</v>
      </c>
      <c r="R36" s="83">
        <v>5.0098282674925838E-2</v>
      </c>
      <c r="S36" s="84">
        <f t="shared" si="6"/>
        <v>5.4276732116652966E-2</v>
      </c>
      <c r="T36" s="85">
        <f>分析係数表!F39</f>
        <v>0.7050204525118241</v>
      </c>
      <c r="U36" s="86">
        <f t="shared" si="7"/>
        <v>3.826620623774573E-2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投入係数表!V37</f>
        <v>1.2348273868950659E-3</v>
      </c>
      <c r="E37" s="77">
        <f t="shared" si="0"/>
        <v>0.12348273868950659</v>
      </c>
      <c r="F37" s="76">
        <f>分析係数表!C40</f>
        <v>1</v>
      </c>
      <c r="G37" s="77">
        <f t="shared" si="1"/>
        <v>0.12348273868950659</v>
      </c>
      <c r="H37" s="77">
        <v>0.13519026330732881</v>
      </c>
      <c r="I37" s="77">
        <f t="shared" si="2"/>
        <v>0.13519026330732881</v>
      </c>
      <c r="J37" s="76">
        <f>分析係数表!G40</f>
        <v>0.54480720679366534</v>
      </c>
      <c r="K37" s="78">
        <f t="shared" si="3"/>
        <v>7.3652629738165956E-2</v>
      </c>
      <c r="L37" s="79"/>
      <c r="M37" s="80"/>
      <c r="N37" s="81">
        <f>分析係数表!H40</f>
        <v>3.1654426986686419E-2</v>
      </c>
      <c r="O37" s="82">
        <f t="shared" si="4"/>
        <v>0.40420336590888023</v>
      </c>
      <c r="P37" s="76">
        <f>分析係数表!C40</f>
        <v>1</v>
      </c>
      <c r="Q37" s="82">
        <f t="shared" si="5"/>
        <v>0.40420336590888023</v>
      </c>
      <c r="R37" s="83">
        <v>0.40743544086203665</v>
      </c>
      <c r="S37" s="84">
        <f t="shared" si="6"/>
        <v>0.5426257041693654</v>
      </c>
      <c r="T37" s="85">
        <f>分析係数表!F40</f>
        <v>0.74295960523295845</v>
      </c>
      <c r="U37" s="86">
        <f t="shared" si="7"/>
        <v>0.40314897895892782</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投入係数表!V38</f>
        <v>0</v>
      </c>
      <c r="E38" s="77">
        <f t="shared" si="0"/>
        <v>0</v>
      </c>
      <c r="F38" s="76">
        <f>分析係数表!C41</f>
        <v>0.7716092186228849</v>
      </c>
      <c r="G38" s="77">
        <f t="shared" si="1"/>
        <v>0</v>
      </c>
      <c r="H38" s="77">
        <v>3.7107271824234744E-3</v>
      </c>
      <c r="I38" s="77">
        <f t="shared" si="2"/>
        <v>3.7107271824234744E-3</v>
      </c>
      <c r="J38" s="76">
        <f>分析係数表!G41</f>
        <v>0.4437271381292458</v>
      </c>
      <c r="K38" s="78">
        <f t="shared" si="3"/>
        <v>1.646550353035168E-3</v>
      </c>
      <c r="L38" s="79"/>
      <c r="M38" s="80"/>
      <c r="N38" s="81">
        <f>分析係数表!H41</f>
        <v>4.8285080570498094E-2</v>
      </c>
      <c r="O38" s="82">
        <f t="shared" si="4"/>
        <v>0.61656437811954334</v>
      </c>
      <c r="P38" s="76">
        <f>分析係数表!C41</f>
        <v>0.7716092186228849</v>
      </c>
      <c r="Q38" s="82">
        <f t="shared" si="5"/>
        <v>0.47574675803152577</v>
      </c>
      <c r="R38" s="83">
        <v>0.48485140644398106</v>
      </c>
      <c r="S38" s="84">
        <f t="shared" si="6"/>
        <v>0.48856213362640455</v>
      </c>
      <c r="T38" s="85">
        <f>分析係数表!F41</f>
        <v>0.54924555826511057</v>
      </c>
      <c r="U38" s="86">
        <f t="shared" si="7"/>
        <v>0.2683405818308281</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投入係数表!V39</f>
        <v>6.8309600126110028E-4</v>
      </c>
      <c r="E39" s="77">
        <f>$C$24*D39</f>
        <v>6.8309600126110023E-2</v>
      </c>
      <c r="F39" s="76">
        <f>分析係数表!C42</f>
        <v>0.97588334268087495</v>
      </c>
      <c r="G39" s="77">
        <f>E39*F39</f>
        <v>6.6662200908262165E-2</v>
      </c>
      <c r="H39" s="77">
        <v>7.7344348804543883E-2</v>
      </c>
      <c r="I39" s="77">
        <f>C39+H39</f>
        <v>7.7344348804543883E-2</v>
      </c>
      <c r="J39" s="76">
        <f>分析係数表!G42</f>
        <v>0.48510773130544993</v>
      </c>
      <c r="K39" s="78">
        <f t="shared" si="3"/>
        <v>3.7520341577869674E-2</v>
      </c>
      <c r="L39" s="79"/>
      <c r="M39" s="80"/>
      <c r="N39" s="81">
        <f>分析係数表!H42</f>
        <v>1.103120860117981E-2</v>
      </c>
      <c r="O39" s="82">
        <f t="shared" si="4"/>
        <v>0.14086028625680774</v>
      </c>
      <c r="P39" s="76">
        <f>分析係数表!C42</f>
        <v>0.97588334268087495</v>
      </c>
      <c r="Q39" s="82">
        <f>O39*P39</f>
        <v>0.13746320700327846</v>
      </c>
      <c r="R39" s="83">
        <v>0.14564619158288428</v>
      </c>
      <c r="S39" s="84">
        <f>I39+R39</f>
        <v>0.22299054038742816</v>
      </c>
      <c r="T39" s="85">
        <f>分析係数表!F42</f>
        <v>0.55931558935361214</v>
      </c>
      <c r="U39" s="86">
        <f>S39*T39</f>
        <v>0.12472208551707484</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投入係数表!V40</f>
        <v>3.3997162524302453E-2</v>
      </c>
      <c r="E40" s="77">
        <f>$C$24*D40</f>
        <v>3.3997162524302453</v>
      </c>
      <c r="F40" s="76">
        <f>分析係数表!C43</f>
        <v>0.34022693007694482</v>
      </c>
      <c r="G40" s="77">
        <f>E40*F40</f>
        <v>1.156675023697038</v>
      </c>
      <c r="H40" s="77">
        <v>1.4481798493148601</v>
      </c>
      <c r="I40" s="77">
        <f>C40+H40</f>
        <v>1.4481798493148601</v>
      </c>
      <c r="J40" s="76">
        <f>分析係数表!G43</f>
        <v>0.33724329370148376</v>
      </c>
      <c r="K40" s="78">
        <f t="shared" si="3"/>
        <v>0.48838894225506185</v>
      </c>
      <c r="L40" s="79"/>
      <c r="M40" s="80"/>
      <c r="N40" s="81">
        <f>分析係数表!H43</f>
        <v>3.0928867340200058E-2</v>
      </c>
      <c r="O40" s="82">
        <f t="shared" si="4"/>
        <v>0.39493851169430882</v>
      </c>
      <c r="P40" s="76">
        <f>分析係数表!C43</f>
        <v>0.34022693007694482</v>
      </c>
      <c r="Q40" s="82">
        <f>O40*P40</f>
        <v>0.13436871740291226</v>
      </c>
      <c r="R40" s="83">
        <v>0.29491937857229877</v>
      </c>
      <c r="S40" s="84">
        <f>I40+R40</f>
        <v>1.7430992278871589</v>
      </c>
      <c r="T40" s="85">
        <f>分析係数表!F43</f>
        <v>0.5626289672791589</v>
      </c>
      <c r="U40" s="86">
        <f>S40*T40</f>
        <v>0.98071811845125145</v>
      </c>
      <c r="V40" s="87">
        <f>分析係数表!D43</f>
        <v>0.16253561953424389</v>
      </c>
      <c r="W40" s="88">
        <f>ROUND(S40*V40,0)</f>
        <v>0</v>
      </c>
      <c r="X40" s="76">
        <f>分析係数表!E43</f>
        <v>0.12361206642429007</v>
      </c>
      <c r="Y40" s="89">
        <f>ROUND(S40*X40,0)</f>
        <v>0</v>
      </c>
    </row>
    <row r="41" spans="1:25" x14ac:dyDescent="0.2">
      <c r="A41" s="6" t="s">
        <v>341</v>
      </c>
      <c r="B41" s="5" t="s">
        <v>42</v>
      </c>
      <c r="C41" s="90"/>
      <c r="D41" s="76">
        <f>投入係数表!V41</f>
        <v>1.3136461562713466E-4</v>
      </c>
      <c r="E41" s="77">
        <f>$C$24*D41</f>
        <v>1.3136461562713466E-2</v>
      </c>
      <c r="F41" s="76">
        <f>分析係数表!C44</f>
        <v>0.45077084579422144</v>
      </c>
      <c r="G41" s="77">
        <f>E41*F41</f>
        <v>5.9215338893676295E-3</v>
      </c>
      <c r="H41" s="77">
        <v>1.0141113259193767E-2</v>
      </c>
      <c r="I41" s="77">
        <f>C41+H41</f>
        <v>1.0141113259193767E-2</v>
      </c>
      <c r="J41" s="76">
        <f>分析係数表!G44</f>
        <v>0.26937180019371798</v>
      </c>
      <c r="K41" s="78">
        <f t="shared" si="3"/>
        <v>2.7317299345974077E-3</v>
      </c>
      <c r="L41" s="79"/>
      <c r="M41" s="80"/>
      <c r="N41" s="81">
        <f>分析係数表!H44</f>
        <v>0.10969619474561307</v>
      </c>
      <c r="O41" s="82">
        <f t="shared" si="4"/>
        <v>1.4007383915754237</v>
      </c>
      <c r="P41" s="76">
        <f>分析係数表!C44</f>
        <v>0.45077084579422144</v>
      </c>
      <c r="Q41" s="82">
        <f>O41*P41</f>
        <v>0.63141202950689113</v>
      </c>
      <c r="R41" s="83">
        <v>0.6414816545849229</v>
      </c>
      <c r="S41" s="84">
        <f>I41+R41</f>
        <v>0.65162276784411666</v>
      </c>
      <c r="T41" s="85">
        <f>分析係数表!F44</f>
        <v>0.50977584059775838</v>
      </c>
      <c r="U41" s="86">
        <f>S41*T41</f>
        <v>0.33218154423037255</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投入係数表!V42</f>
        <v>4.9918553938311171E-4</v>
      </c>
      <c r="E42" s="77">
        <f>$C$24*D42</f>
        <v>4.9918553938311169E-2</v>
      </c>
      <c r="F42" s="76">
        <f>分析係数表!C45</f>
        <v>1</v>
      </c>
      <c r="G42" s="77">
        <f>E42*F42</f>
        <v>4.9918553938311169E-2</v>
      </c>
      <c r="H42" s="77">
        <v>6.1647065960449769E-2</v>
      </c>
      <c r="I42" s="77">
        <f>C42+H42</f>
        <v>6.1647065960449769E-2</v>
      </c>
      <c r="J42" s="76">
        <f>分析係数表!G45</f>
        <v>0</v>
      </c>
      <c r="K42" s="78">
        <f t="shared" si="3"/>
        <v>0</v>
      </c>
      <c r="L42" s="79"/>
      <c r="M42" s="80"/>
      <c r="N42" s="81">
        <f>分析係数表!H45</f>
        <v>0</v>
      </c>
      <c r="O42" s="82">
        <f t="shared" si="4"/>
        <v>0</v>
      </c>
      <c r="P42" s="76">
        <f>分析係数表!C45</f>
        <v>1</v>
      </c>
      <c r="Q42" s="82">
        <f>O42*P42</f>
        <v>0</v>
      </c>
      <c r="R42" s="83">
        <v>7.5925496029837459E-3</v>
      </c>
      <c r="S42" s="84">
        <f>I42+R42</f>
        <v>6.9239615563433513E-2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2.2069255425358624E-3</v>
      </c>
      <c r="E43" s="77">
        <f>$C$24*D43</f>
        <v>0.22069255425358625</v>
      </c>
      <c r="F43" s="76">
        <f>分析係数表!C46</f>
        <v>7.4198450828512619E-2</v>
      </c>
      <c r="G43" s="77">
        <f>E43*F43</f>
        <v>1.6375045635003572E-2</v>
      </c>
      <c r="H43" s="77">
        <v>2.2047679315130613E-2</v>
      </c>
      <c r="I43" s="77">
        <f>C43+H43</f>
        <v>2.2047679315130613E-2</v>
      </c>
      <c r="J43" s="76">
        <f>分析係数表!G46</f>
        <v>9.2287409360580098E-3</v>
      </c>
      <c r="K43" s="78">
        <f t="shared" si="3"/>
        <v>2.034723206406253E-4</v>
      </c>
      <c r="L43" s="79"/>
      <c r="M43" s="80"/>
      <c r="N43" s="81">
        <f>分析係数表!H46</f>
        <v>2.0514344703613255E-2</v>
      </c>
      <c r="O43" s="82">
        <f t="shared" si="4"/>
        <v>0.26195284413466141</v>
      </c>
      <c r="P43" s="76">
        <f>分析係数表!C46</f>
        <v>7.4198450828512619E-2</v>
      </c>
      <c r="Q43" s="82">
        <f>O43*P43</f>
        <v>1.9436495224914706E-2</v>
      </c>
      <c r="R43" s="83">
        <v>2.3019240101080272E-2</v>
      </c>
      <c r="S43" s="84">
        <f>I43+R43</f>
        <v>4.5066919416210882E-2</v>
      </c>
      <c r="T43" s="85">
        <f>分析係数表!F46</f>
        <v>0.31311799604482532</v>
      </c>
      <c r="U43" s="86">
        <f>S43*T43</f>
        <v>1.4111263495517581E-2</v>
      </c>
      <c r="V43" s="87">
        <f>分析係数表!D46</f>
        <v>1.7468688200395519E-2</v>
      </c>
      <c r="W43" s="88">
        <f>ROUND(S43*V43,0)</f>
        <v>0</v>
      </c>
      <c r="X43" s="76">
        <f>分析係数表!E46</f>
        <v>4.6143704680290047E-2</v>
      </c>
      <c r="Y43" s="89">
        <f>ROUND(S43*X43,0)</f>
        <v>0</v>
      </c>
    </row>
    <row r="44" spans="1:25" x14ac:dyDescent="0.2">
      <c r="A44" s="3">
        <v>37</v>
      </c>
      <c r="B44" s="14" t="s">
        <v>151</v>
      </c>
      <c r="C44" s="197">
        <f>SUM(C5:C43)</f>
        <v>100</v>
      </c>
      <c r="D44" s="92">
        <f>投入係数表!V44</f>
        <v>0.65939782460196517</v>
      </c>
      <c r="E44" s="91">
        <f>SUM(E5:E43)</f>
        <v>65.939782460196511</v>
      </c>
      <c r="F44" s="92">
        <f>分析係数表!C47</f>
        <v>0.51595339019249375</v>
      </c>
      <c r="G44" s="91">
        <f>SUM(G5:G43)</f>
        <v>9.8511432282648475</v>
      </c>
      <c r="H44" s="91">
        <f>SUM(H5:H43)</f>
        <v>11.222244547584836</v>
      </c>
      <c r="I44" s="91">
        <f>SUM(I5:I43)</f>
        <v>111.22224454758481</v>
      </c>
      <c r="J44" s="92">
        <f>分析係数表!G47</f>
        <v>0.27631170572057684</v>
      </c>
      <c r="K44" s="93">
        <f>SUM(K5:K43)</f>
        <v>20.354812446110579</v>
      </c>
      <c r="L44" s="94">
        <f>最終需要_まとめ!$L$33</f>
        <v>0.62733333333333341</v>
      </c>
      <c r="M44" s="91">
        <f>K44*L44</f>
        <v>12.769252341193372</v>
      </c>
      <c r="N44" s="95">
        <f>分析係数表!H47</f>
        <v>1</v>
      </c>
      <c r="O44" s="96">
        <f>SUM(O5:O43)</f>
        <v>12.769252341193372</v>
      </c>
      <c r="P44" s="92">
        <f>分析係数表!C47</f>
        <v>0.51595339019249375</v>
      </c>
      <c r="Q44" s="96">
        <f>SUM(Q5:Q43)</f>
        <v>7.3099220864674601</v>
      </c>
      <c r="R44" s="91">
        <f>SUM(R7:R43)</f>
        <v>8.2368939744092557</v>
      </c>
      <c r="S44" s="97">
        <f>SUM(S5:S43)</f>
        <v>119.46128715149581</v>
      </c>
      <c r="T44" s="98">
        <f>分析係数表!F47</f>
        <v>0.58636886885395456</v>
      </c>
      <c r="U44" s="99">
        <f>SUM(U5:U43)</f>
        <v>44.10651241312889</v>
      </c>
      <c r="V44" s="100">
        <f>分析係数表!D47</f>
        <v>7.5124891062718996E-2</v>
      </c>
      <c r="W44" s="101">
        <f>SUM(W5:W43)</f>
        <v>2</v>
      </c>
      <c r="X44" s="92">
        <f>分析係数表!E47</f>
        <v>6.0854966829428862E-2</v>
      </c>
      <c r="Y44" s="102">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207</v>
      </c>
      <c r="S2" s="3" t="s">
        <v>153</v>
      </c>
      <c r="U2" s="64" t="s">
        <v>210</v>
      </c>
      <c r="W2" s="3" t="s">
        <v>130</v>
      </c>
      <c r="Y2" s="3" t="s">
        <v>154</v>
      </c>
    </row>
    <row r="3" spans="1:25" ht="44" x14ac:dyDescent="0.2">
      <c r="B3" s="65"/>
      <c r="C3" s="66" t="s">
        <v>228</v>
      </c>
      <c r="D3" s="66" t="s">
        <v>237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4.9649173197653385E-3</v>
      </c>
      <c r="G5" s="77">
        <f t="shared" ref="G5:G38" si="1">E5*F5</f>
        <v>0</v>
      </c>
      <c r="H5" s="77">
        <f t="array" ref="H5:H43">MMULT(逆行列係数!C5:AO43,'21'!G5:G43)</f>
        <v>8.9473229998312874E-6</v>
      </c>
      <c r="I5" s="77">
        <f t="shared" ref="I5:I38" si="2">C5+H5</f>
        <v>8.9473229998312874E-6</v>
      </c>
      <c r="J5" s="76">
        <f>分析係数表!G8</f>
        <v>0.11989459815546773</v>
      </c>
      <c r="K5" s="78">
        <f t="shared" ref="K5:K38" si="3">I5*J5</f>
        <v>1.0727356956319462E-6</v>
      </c>
      <c r="L5" s="79" t="s">
        <v>184</v>
      </c>
      <c r="M5" s="80" t="s">
        <v>184</v>
      </c>
      <c r="N5" s="81">
        <f>分析係数表!H8</f>
        <v>9.9138626395589742E-3</v>
      </c>
      <c r="O5" s="82">
        <f t="shared" ref="O5:O43" si="4">$M$44*N5</f>
        <v>9.7410178522210705E-2</v>
      </c>
      <c r="P5" s="76">
        <f>分析係数表!C8</f>
        <v>4.9649173197653385E-3</v>
      </c>
      <c r="Q5" s="82">
        <f t="shared" ref="Q5:Q38" si="5">O5*P5</f>
        <v>4.8363348246635752E-4</v>
      </c>
      <c r="R5" s="83">
        <f t="array" ref="R5:R43">MMULT(逆行列係数!C5:AO43,'21'!Q5:Q43)</f>
        <v>7.3224710266640749E-4</v>
      </c>
      <c r="S5" s="84">
        <f t="shared" ref="S5:S38" si="6">I5+R5</f>
        <v>7.4119442566623873E-4</v>
      </c>
      <c r="T5" s="85">
        <f>分析係数表!F8</f>
        <v>0.45454545454545453</v>
      </c>
      <c r="U5" s="86">
        <f t="shared" ref="U5:U38" si="7">S5*T5</f>
        <v>3.369065571210176E-4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投入係数表!W6</f>
        <v>0</v>
      </c>
      <c r="E6" s="77">
        <f t="shared" si="0"/>
        <v>0</v>
      </c>
      <c r="F6" s="76">
        <f>分析係数表!C9</f>
        <v>0.15391380826737022</v>
      </c>
      <c r="G6" s="77">
        <f t="shared" si="1"/>
        <v>0</v>
      </c>
      <c r="H6" s="77">
        <v>1.9862572858915754E-5</v>
      </c>
      <c r="I6" s="77">
        <f t="shared" si="2"/>
        <v>1.9862572858915754E-5</v>
      </c>
      <c r="J6" s="76">
        <f>分析係数表!G9</f>
        <v>0.24468085106382978</v>
      </c>
      <c r="K6" s="78">
        <f t="shared" si="3"/>
        <v>4.8599912314368336E-6</v>
      </c>
      <c r="L6" s="79"/>
      <c r="M6" s="80"/>
      <c r="N6" s="81">
        <f>分析係数表!H9</f>
        <v>5.2529564767522905E-4</v>
      </c>
      <c r="O6" s="82">
        <f t="shared" si="4"/>
        <v>5.161372986226956E-3</v>
      </c>
      <c r="P6" s="76">
        <f>分析係数表!C9</f>
        <v>0.15391380826737022</v>
      </c>
      <c r="Q6" s="82">
        <f t="shared" si="5"/>
        <v>7.9440657219851979E-4</v>
      </c>
      <c r="R6" s="83">
        <v>9.2107513464249381E-4</v>
      </c>
      <c r="S6" s="84">
        <f t="shared" si="6"/>
        <v>9.4093770750140954E-4</v>
      </c>
      <c r="T6" s="85">
        <f>分析係数表!F9</f>
        <v>0.66489361702127658</v>
      </c>
      <c r="U6" s="86">
        <f t="shared" si="7"/>
        <v>6.2562347573232014E-4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投入係数表!W7</f>
        <v>0</v>
      </c>
      <c r="E7" s="77">
        <f t="shared" si="0"/>
        <v>0</v>
      </c>
      <c r="F7" s="76">
        <f>分析係数表!C10</f>
        <v>3.7301329873500322E-3</v>
      </c>
      <c r="G7" s="77">
        <f t="shared" si="1"/>
        <v>0</v>
      </c>
      <c r="H7" s="77">
        <v>3.6134854861426307E-7</v>
      </c>
      <c r="I7" s="77">
        <f t="shared" si="2"/>
        <v>3.6134854861426307E-7</v>
      </c>
      <c r="J7" s="76">
        <f>分析係数表!G10</f>
        <v>0.17857142857142858</v>
      </c>
      <c r="K7" s="78">
        <f t="shared" si="3"/>
        <v>6.4526526538261268E-8</v>
      </c>
      <c r="L7" s="79"/>
      <c r="M7" s="80"/>
      <c r="N7" s="81">
        <f>分析係数表!H10</f>
        <v>9.7827374022421611E-4</v>
      </c>
      <c r="O7" s="82">
        <f t="shared" si="4"/>
        <v>9.6121787383439961E-3</v>
      </c>
      <c r="P7" s="76">
        <f>分析係数表!C10</f>
        <v>3.7301329873500322E-3</v>
      </c>
      <c r="Q7" s="82">
        <f t="shared" si="5"/>
        <v>3.5854704992201552E-5</v>
      </c>
      <c r="R7" s="83">
        <v>7.0514058491354605E-5</v>
      </c>
      <c r="S7" s="84">
        <f t="shared" si="6"/>
        <v>7.0875407039968871E-5</v>
      </c>
      <c r="T7" s="85">
        <f>分析係数表!F10</f>
        <v>0.5178571428571429</v>
      </c>
      <c r="U7" s="86">
        <f t="shared" si="7"/>
        <v>3.6703335788555311E-5</v>
      </c>
      <c r="V7" s="87">
        <f>分析係数表!D10</f>
        <v>0</v>
      </c>
      <c r="W7" s="167">
        <f t="shared" si="8"/>
        <v>0</v>
      </c>
      <c r="X7" s="76">
        <f>分析係数表!E10</f>
        <v>0</v>
      </c>
      <c r="Y7" s="166">
        <f t="shared" si="9"/>
        <v>0</v>
      </c>
    </row>
    <row r="8" spans="1:25" x14ac:dyDescent="0.2">
      <c r="A8" s="6" t="s">
        <v>222</v>
      </c>
      <c r="B8" s="5" t="s">
        <v>27</v>
      </c>
      <c r="C8" s="90"/>
      <c r="D8" s="76">
        <f>投入係数表!W8</f>
        <v>1.1295350833596891E-4</v>
      </c>
      <c r="E8" s="77">
        <f t="shared" si="0"/>
        <v>1.1295350833596892E-2</v>
      </c>
      <c r="F8" s="76">
        <f>分析係数表!C11</f>
        <v>0.13696369636963701</v>
      </c>
      <c r="G8" s="77">
        <f t="shared" si="1"/>
        <v>1.547053001961291E-3</v>
      </c>
      <c r="H8" s="77">
        <v>1.7882568995990982E-2</v>
      </c>
      <c r="I8" s="77">
        <f t="shared" si="2"/>
        <v>1.7882568995990982E-2</v>
      </c>
      <c r="J8" s="76">
        <f>分析係数表!G11</f>
        <v>0.3392857142857143</v>
      </c>
      <c r="K8" s="78">
        <f t="shared" si="3"/>
        <v>6.0673001950683689E-3</v>
      </c>
      <c r="L8" s="79"/>
      <c r="M8" s="80"/>
      <c r="N8" s="81">
        <f>分析係数表!H11</f>
        <v>-1.9072761791536302E-5</v>
      </c>
      <c r="O8" s="82">
        <f t="shared" si="4"/>
        <v>-1.8740234745755966E-4</v>
      </c>
      <c r="P8" s="76">
        <f>分析係数表!C11</f>
        <v>0.13696369636963701</v>
      </c>
      <c r="Q8" s="82">
        <f t="shared" si="5"/>
        <v>-2.5667318216134419E-5</v>
      </c>
      <c r="R8" s="83">
        <v>4.7232898912347155E-4</v>
      </c>
      <c r="S8" s="84">
        <f t="shared" si="6"/>
        <v>1.8354897985114454E-2</v>
      </c>
      <c r="T8" s="85">
        <f>分析係数表!F11</f>
        <v>0.56043956043956045</v>
      </c>
      <c r="U8" s="86">
        <f t="shared" si="7"/>
        <v>1.0286810958690518E-2</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投入係数表!W9</f>
        <v>0</v>
      </c>
      <c r="E9" s="77">
        <f t="shared" si="0"/>
        <v>0</v>
      </c>
      <c r="F9" s="76">
        <f>分析係数表!C12</f>
        <v>0.20704451619317732</v>
      </c>
      <c r="G9" s="77">
        <f t="shared" si="1"/>
        <v>0</v>
      </c>
      <c r="H9" s="77">
        <v>4.0230577428712459E-4</v>
      </c>
      <c r="I9" s="77">
        <f t="shared" si="2"/>
        <v>4.0230577428712459E-4</v>
      </c>
      <c r="J9" s="76">
        <f>分析係数表!G12</f>
        <v>0.14105339609201503</v>
      </c>
      <c r="K9" s="78">
        <f t="shared" si="3"/>
        <v>5.6746595730626581E-5</v>
      </c>
      <c r="L9" s="79"/>
      <c r="M9" s="80"/>
      <c r="N9" s="81">
        <f>分析係数表!H12</f>
        <v>8.4721207878004259E-2</v>
      </c>
      <c r="O9" s="82">
        <f t="shared" si="4"/>
        <v>0.83244122740648008</v>
      </c>
      <c r="P9" s="76">
        <f>分析係数表!C12</f>
        <v>0.20704451619317732</v>
      </c>
      <c r="Q9" s="82">
        <f t="shared" si="5"/>
        <v>0.17235239118762938</v>
      </c>
      <c r="R9" s="83">
        <v>0.19660612008679251</v>
      </c>
      <c r="S9" s="84">
        <f t="shared" si="6"/>
        <v>0.19700842586107964</v>
      </c>
      <c r="T9" s="85">
        <f>分析係数表!F12</f>
        <v>0.31004441526879617</v>
      </c>
      <c r="U9" s="86">
        <f t="shared" si="7"/>
        <v>6.1081362199124418E-2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投入係数表!W10</f>
        <v>1.762074730041115E-3</v>
      </c>
      <c r="E10" s="77">
        <f t="shared" si="0"/>
        <v>0.17620747300411149</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0.13370376647982476</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投入係数表!W11</f>
        <v>1.445804906700402E-3</v>
      </c>
      <c r="E11" s="77">
        <f t="shared" si="0"/>
        <v>0.1445804906700402</v>
      </c>
      <c r="F11" s="76">
        <f>分析係数表!C14</f>
        <v>3.4828780992665287E-2</v>
      </c>
      <c r="G11" s="77">
        <f t="shared" si="1"/>
        <v>5.0355622453589167E-3</v>
      </c>
      <c r="H11" s="77">
        <v>7.589312962392715E-3</v>
      </c>
      <c r="I11" s="77">
        <f t="shared" si="2"/>
        <v>7.589312962392715E-3</v>
      </c>
      <c r="J11" s="76">
        <f>分析係数表!G14</f>
        <v>0.17656215254614188</v>
      </c>
      <c r="K11" s="78">
        <f t="shared" si="3"/>
        <v>1.3399854329863945E-3</v>
      </c>
      <c r="L11" s="79"/>
      <c r="M11" s="80"/>
      <c r="N11" s="81">
        <f>分析係数表!H14</f>
        <v>1.0569488826143035E-3</v>
      </c>
      <c r="O11" s="82">
        <f t="shared" si="4"/>
        <v>1.0385213421606433E-2</v>
      </c>
      <c r="P11" s="76">
        <f>分析係数表!C14</f>
        <v>3.4828780992665287E-2</v>
      </c>
      <c r="Q11" s="82">
        <f t="shared" si="5"/>
        <v>3.6170432382321853E-4</v>
      </c>
      <c r="R11" s="83">
        <v>1.5255189895804953E-3</v>
      </c>
      <c r="S11" s="84">
        <f t="shared" si="6"/>
        <v>9.1148319519732107E-3</v>
      </c>
      <c r="T11" s="85">
        <f>分析係数表!F14</f>
        <v>0.31487658438959304</v>
      </c>
      <c r="U11" s="86">
        <f t="shared" si="7"/>
        <v>2.8700471523224517E-3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投入係数表!W12</f>
        <v>1.0075452943568427E-2</v>
      </c>
      <c r="E12" s="77">
        <f t="shared" si="0"/>
        <v>1.0075452943568426</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7.6069736205481089E-2</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投入係数表!W13</f>
        <v>1.9653910450458593E-3</v>
      </c>
      <c r="E13" s="77">
        <f t="shared" si="0"/>
        <v>0.19653910450458592</v>
      </c>
      <c r="F13" s="76">
        <f>分析係数表!C16</f>
        <v>1.5929944110702698E-2</v>
      </c>
      <c r="G13" s="77">
        <f t="shared" si="1"/>
        <v>3.1308569503256107E-3</v>
      </c>
      <c r="H13" s="77">
        <v>4.7795236311490991E-3</v>
      </c>
      <c r="I13" s="77">
        <f t="shared" si="2"/>
        <v>4.7795236311490991E-3</v>
      </c>
      <c r="J13" s="76">
        <f>分析係数表!G16</f>
        <v>3.3304867634500426E-2</v>
      </c>
      <c r="K13" s="78">
        <f t="shared" si="3"/>
        <v>1.5918140189138759E-4</v>
      </c>
      <c r="L13" s="79"/>
      <c r="M13" s="80"/>
      <c r="N13" s="81">
        <f>分析係数表!H16</f>
        <v>1.5715955716225912E-2</v>
      </c>
      <c r="O13" s="82">
        <f t="shared" si="4"/>
        <v>0.15441953430502914</v>
      </c>
      <c r="P13" s="76">
        <f>分析係数表!C16</f>
        <v>1.5929944110702698E-2</v>
      </c>
      <c r="Q13" s="82">
        <f t="shared" si="5"/>
        <v>2.4598945510798521E-3</v>
      </c>
      <c r="R13" s="83">
        <v>2.8534628412103745E-3</v>
      </c>
      <c r="S13" s="84">
        <f t="shared" si="6"/>
        <v>7.632986472359474E-3</v>
      </c>
      <c r="T13" s="85">
        <f>分析係数表!F16</f>
        <v>0.28693424423569597</v>
      </c>
      <c r="U13" s="86">
        <f t="shared" si="7"/>
        <v>2.1901652047077568E-3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投入係数表!W14</f>
        <v>3.8087923010888716E-2</v>
      </c>
      <c r="E14" s="77">
        <f t="shared" si="0"/>
        <v>3.8087923010888716</v>
      </c>
      <c r="F14" s="76">
        <f>分析係数表!C17</f>
        <v>3.0755163958272713E-2</v>
      </c>
      <c r="G14" s="77">
        <f t="shared" si="1"/>
        <v>0.11714003170299506</v>
      </c>
      <c r="H14" s="77">
        <v>0.12693993129440309</v>
      </c>
      <c r="I14" s="77">
        <f t="shared" si="2"/>
        <v>0.12693993129440309</v>
      </c>
      <c r="J14" s="76">
        <f>分析係数表!G17</f>
        <v>0.21735668789808918</v>
      </c>
      <c r="K14" s="78">
        <f t="shared" si="3"/>
        <v>2.7591243028162456E-2</v>
      </c>
      <c r="L14" s="79"/>
      <c r="M14" s="80"/>
      <c r="N14" s="81">
        <f>分析係数表!H17</f>
        <v>2.8450203005708319E-3</v>
      </c>
      <c r="O14" s="82">
        <f t="shared" si="4"/>
        <v>2.7954183495752651E-2</v>
      </c>
      <c r="P14" s="76">
        <f>分析係数表!C17</f>
        <v>3.0755163958272713E-2</v>
      </c>
      <c r="Q14" s="82">
        <f t="shared" si="5"/>
        <v>8.5973549673151381E-4</v>
      </c>
      <c r="R14" s="83">
        <v>1.8360200836295439E-3</v>
      </c>
      <c r="S14" s="84">
        <f t="shared" si="6"/>
        <v>0.12877595137803263</v>
      </c>
      <c r="T14" s="85">
        <f>分析係数表!F17</f>
        <v>0.33877388535031849</v>
      </c>
      <c r="U14" s="86">
        <f t="shared" si="7"/>
        <v>4.3625929388019818E-2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投入係数表!W15</f>
        <v>5.8735824334703833E-3</v>
      </c>
      <c r="E15" s="77">
        <f t="shared" si="0"/>
        <v>0.58735824334703834</v>
      </c>
      <c r="F15" s="76">
        <f>分析係数表!C18</f>
        <v>0.10308017346825304</v>
      </c>
      <c r="G15" s="77">
        <f t="shared" si="1"/>
        <v>6.0544989612221101E-2</v>
      </c>
      <c r="H15" s="77">
        <v>6.7059274275132599E-2</v>
      </c>
      <c r="I15" s="77">
        <f t="shared" si="2"/>
        <v>6.7059274275132599E-2</v>
      </c>
      <c r="J15" s="76">
        <f>分析係数表!G18</f>
        <v>0.21565836298932384</v>
      </c>
      <c r="K15" s="78">
        <f t="shared" si="3"/>
        <v>1.4461893313427173E-2</v>
      </c>
      <c r="L15" s="79"/>
      <c r="M15" s="80"/>
      <c r="N15" s="81">
        <f>分析係数表!H18</f>
        <v>4.148325689659146E-4</v>
      </c>
      <c r="O15" s="82">
        <f t="shared" si="4"/>
        <v>4.076001057201923E-3</v>
      </c>
      <c r="P15" s="76">
        <f>分析係数表!C18</f>
        <v>0.10308017346825304</v>
      </c>
      <c r="Q15" s="82">
        <f t="shared" si="5"/>
        <v>4.2015489603315702E-4</v>
      </c>
      <c r="R15" s="83">
        <v>1.0493849841407392E-3</v>
      </c>
      <c r="S15" s="84">
        <f t="shared" si="6"/>
        <v>6.8108659259273341E-2</v>
      </c>
      <c r="T15" s="85">
        <f>分析係数表!F18</f>
        <v>0.45978647686832741</v>
      </c>
      <c r="U15" s="86">
        <f t="shared" si="7"/>
        <v>3.1315440485046676E-2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投入係数表!W16</f>
        <v>5.5053539962951252E-2</v>
      </c>
      <c r="E16" s="77">
        <f t="shared" si="0"/>
        <v>5.505353996295125</v>
      </c>
      <c r="F16" s="76">
        <f>分析係数表!C19</f>
        <v>0.24776062511911567</v>
      </c>
      <c r="G16" s="77">
        <f t="shared" si="1"/>
        <v>1.3640099476241019</v>
      </c>
      <c r="H16" s="77">
        <v>1.6676183392981729</v>
      </c>
      <c r="I16" s="77">
        <f t="shared" si="2"/>
        <v>1.6676183392981729</v>
      </c>
      <c r="J16" s="76">
        <f>分析係数表!G19</f>
        <v>5.7676438653637349E-2</v>
      </c>
      <c r="K16" s="78">
        <f t="shared" si="3"/>
        <v>9.6182286844211665E-2</v>
      </c>
      <c r="L16" s="79"/>
      <c r="M16" s="80"/>
      <c r="N16" s="81">
        <f>分析係数表!H19</f>
        <v>-1.0648958666941103E-4</v>
      </c>
      <c r="O16" s="82">
        <f t="shared" si="4"/>
        <v>-1.0463297733047082E-3</v>
      </c>
      <c r="P16" s="76">
        <f>分析係数表!C19</f>
        <v>0.24776062511911567</v>
      </c>
      <c r="Q16" s="82">
        <f t="shared" si="5"/>
        <v>-2.5923931871471708E-4</v>
      </c>
      <c r="R16" s="83">
        <v>8.8732213233789678E-4</v>
      </c>
      <c r="S16" s="84">
        <f t="shared" si="6"/>
        <v>1.6685056614305109</v>
      </c>
      <c r="T16" s="85">
        <f>分析係数表!F19</f>
        <v>0.24017372421281216</v>
      </c>
      <c r="U16" s="86">
        <f t="shared" si="7"/>
        <v>0.40073121857592725</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投入係数表!W17</f>
        <v>2.4804590430578775E-2</v>
      </c>
      <c r="E17" s="77">
        <f t="shared" si="0"/>
        <v>2.4804590430578775</v>
      </c>
      <c r="F17" s="76">
        <f>分析係数表!C20</f>
        <v>4.2097488921713389E-2</v>
      </c>
      <c r="G17" s="77">
        <f t="shared" si="1"/>
        <v>0.10442109708589278</v>
      </c>
      <c r="H17" s="77">
        <v>0.11542673686598229</v>
      </c>
      <c r="I17" s="77">
        <f t="shared" si="2"/>
        <v>0.11542673686598229</v>
      </c>
      <c r="J17" s="76">
        <f>分析係数表!G20</f>
        <v>0.10005104645227157</v>
      </c>
      <c r="K17" s="78">
        <f t="shared" si="3"/>
        <v>1.1548565812012522E-2</v>
      </c>
      <c r="L17" s="79"/>
      <c r="M17" s="80"/>
      <c r="N17" s="81">
        <f>分析係数表!H20</f>
        <v>5.1814336200340294E-4</v>
      </c>
      <c r="O17" s="82">
        <f t="shared" si="4"/>
        <v>5.0910971059303714E-3</v>
      </c>
      <c r="P17" s="76">
        <f>分析係数表!C20</f>
        <v>4.2097488921713389E-2</v>
      </c>
      <c r="Q17" s="82">
        <f t="shared" si="5"/>
        <v>2.143224040162709E-4</v>
      </c>
      <c r="R17" s="83">
        <v>4.9966642440690302E-4</v>
      </c>
      <c r="S17" s="84">
        <f t="shared" si="6"/>
        <v>0.1159264032903892</v>
      </c>
      <c r="T17" s="85">
        <f>分析係数表!F20</f>
        <v>0.22307299642674835</v>
      </c>
      <c r="U17" s="86">
        <f t="shared" si="7"/>
        <v>2.5860050146962778E-2</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投入係数表!W18</f>
        <v>1.0323950661907558E-2</v>
      </c>
      <c r="E18" s="77">
        <f t="shared" si="0"/>
        <v>1.0323950661907559</v>
      </c>
      <c r="F18" s="76">
        <f>分析係数表!C21</f>
        <v>2.2200270354580387E-2</v>
      </c>
      <c r="G18" s="77">
        <f t="shared" si="1"/>
        <v>2.2919449582169696E-2</v>
      </c>
      <c r="H18" s="77">
        <v>2.5463183297464755E-2</v>
      </c>
      <c r="I18" s="77">
        <f t="shared" si="2"/>
        <v>2.5463183297464755E-2</v>
      </c>
      <c r="J18" s="76">
        <f>分析係数表!G21</f>
        <v>0.28466453674121406</v>
      </c>
      <c r="K18" s="78">
        <f t="shared" si="3"/>
        <v>7.2484652773294241E-3</v>
      </c>
      <c r="L18" s="79"/>
      <c r="M18" s="80"/>
      <c r="N18" s="81">
        <f>分析係数表!H21</f>
        <v>8.5827428061913363E-4</v>
      </c>
      <c r="O18" s="82">
        <f t="shared" si="4"/>
        <v>8.4331056355901844E-3</v>
      </c>
      <c r="P18" s="76">
        <f>分析係数表!C21</f>
        <v>2.2200270354580387E-2</v>
      </c>
      <c r="Q18" s="82">
        <f t="shared" si="5"/>
        <v>1.8721722503883757E-4</v>
      </c>
      <c r="R18" s="83">
        <v>5.2155700572127834E-4</v>
      </c>
      <c r="S18" s="84">
        <f t="shared" si="6"/>
        <v>2.5984740303186035E-2</v>
      </c>
      <c r="T18" s="85">
        <f>分析係数表!F21</f>
        <v>0.42523961661341853</v>
      </c>
      <c r="U18" s="86">
        <f t="shared" si="7"/>
        <v>1.1049741004326074E-2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投入係数表!W19</f>
        <v>8.0874711968553746E-3</v>
      </c>
      <c r="E19" s="77">
        <f t="shared" si="0"/>
        <v>0.80874711968553747</v>
      </c>
      <c r="F19" s="76">
        <f>分析係数表!C22</f>
        <v>3.5555555555555562E-2</v>
      </c>
      <c r="G19" s="77">
        <f t="shared" si="1"/>
        <v>2.8755453144374672E-2</v>
      </c>
      <c r="H19" s="77">
        <v>3.1511667020815579E-2</v>
      </c>
      <c r="I19" s="77">
        <f t="shared" si="2"/>
        <v>3.1511667020815579E-2</v>
      </c>
      <c r="J19" s="76">
        <f>分析係数表!G22</f>
        <v>0.1945879458794588</v>
      </c>
      <c r="K19" s="78">
        <f t="shared" si="3"/>
        <v>6.1317905568179882E-3</v>
      </c>
      <c r="L19" s="79"/>
      <c r="M19" s="80"/>
      <c r="N19" s="81">
        <f>分析係数表!H22</f>
        <v>4.0529618807014647E-5</v>
      </c>
      <c r="O19" s="82">
        <f t="shared" si="4"/>
        <v>3.9822998834731431E-4</v>
      </c>
      <c r="P19" s="76">
        <f>分析係数表!C22</f>
        <v>3.5555555555555562E-2</v>
      </c>
      <c r="Q19" s="82">
        <f t="shared" si="5"/>
        <v>1.4159288474571178E-5</v>
      </c>
      <c r="R19" s="83">
        <v>2.3074814576465796E-4</v>
      </c>
      <c r="S19" s="84">
        <f t="shared" si="6"/>
        <v>3.1742415166580239E-2</v>
      </c>
      <c r="T19" s="85">
        <f>分析係数表!F22</f>
        <v>0.41303813038130383</v>
      </c>
      <c r="U19" s="86">
        <f t="shared" si="7"/>
        <v>1.3110827814191445E-2</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投入係数表!W20</f>
        <v>9.2621876835494513E-4</v>
      </c>
      <c r="E20" s="77">
        <f t="shared" si="0"/>
        <v>9.2621876835494513E-2</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2.3425293432194957E-4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投入係数表!W21</f>
        <v>4.0663263000948808E-4</v>
      </c>
      <c r="E21" s="77">
        <f t="shared" si="0"/>
        <v>4.0663263000948809E-2</v>
      </c>
      <c r="F21" s="76">
        <f>分析係数表!C24</f>
        <v>0.31901223099551013</v>
      </c>
      <c r="G21" s="77">
        <f t="shared" si="1"/>
        <v>1.2972078249489861E-2</v>
      </c>
      <c r="H21" s="77">
        <v>1.8941702861958298E-2</v>
      </c>
      <c r="I21" s="77">
        <f t="shared" si="2"/>
        <v>1.8941702861958298E-2</v>
      </c>
      <c r="J21" s="76">
        <f>分析係数表!G24</f>
        <v>0.20822960902035437</v>
      </c>
      <c r="K21" s="78">
        <f t="shared" si="3"/>
        <v>3.9442233811253034E-3</v>
      </c>
      <c r="L21" s="79"/>
      <c r="M21" s="80"/>
      <c r="N21" s="81">
        <f>分析係数表!H24</f>
        <v>2.9960129980871608E-4</v>
      </c>
      <c r="O21" s="82">
        <f t="shared" si="4"/>
        <v>2.9437785413124998E-3</v>
      </c>
      <c r="P21" s="76">
        <f>分析係数表!C24</f>
        <v>0.31901223099551013</v>
      </c>
      <c r="Q21" s="82">
        <f t="shared" si="5"/>
        <v>9.3910136002080908E-4</v>
      </c>
      <c r="R21" s="83">
        <v>3.9859190133962816E-3</v>
      </c>
      <c r="S21" s="84">
        <f t="shared" si="6"/>
        <v>2.2927621875354579E-2</v>
      </c>
      <c r="T21" s="85">
        <f>分析係数表!F24</f>
        <v>0.39288329184360815</v>
      </c>
      <c r="U21" s="86">
        <f t="shared" si="7"/>
        <v>9.0078795565348268E-3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投入係数表!W22</f>
        <v>1.1137215921926536E-2</v>
      </c>
      <c r="E22" s="77">
        <f t="shared" si="0"/>
        <v>1.1137215921926535</v>
      </c>
      <c r="F22" s="76">
        <f>分析係数表!C25</f>
        <v>9.6759875721260657E-3</v>
      </c>
      <c r="G22" s="77">
        <f t="shared" si="1"/>
        <v>1.077635628486457E-2</v>
      </c>
      <c r="H22" s="77">
        <v>1.394253326460013E-2</v>
      </c>
      <c r="I22" s="77">
        <f t="shared" si="2"/>
        <v>1.394253326460013E-2</v>
      </c>
      <c r="J22" s="76">
        <f>分析係数表!G25</f>
        <v>0.19730305180979418</v>
      </c>
      <c r="K22" s="78">
        <f t="shared" si="3"/>
        <v>2.7509043630651784E-3</v>
      </c>
      <c r="L22" s="79"/>
      <c r="M22" s="80"/>
      <c r="N22" s="81">
        <f>分析係数表!H25</f>
        <v>4.8079253682831098E-4</v>
      </c>
      <c r="O22" s="82">
        <f t="shared" si="4"/>
        <v>4.7241008421593164E-3</v>
      </c>
      <c r="P22" s="76">
        <f>分析係数表!C25</f>
        <v>9.6759875721260657E-3</v>
      </c>
      <c r="Q22" s="82">
        <f t="shared" si="5"/>
        <v>4.5710341038203829E-5</v>
      </c>
      <c r="R22" s="83">
        <v>3.3687685533515492E-4</v>
      </c>
      <c r="S22" s="84">
        <f t="shared" si="6"/>
        <v>1.4279410119935285E-2</v>
      </c>
      <c r="T22" s="85">
        <f>分析係数表!F25</f>
        <v>0.35095812633073104</v>
      </c>
      <c r="U22" s="86">
        <f t="shared" si="7"/>
        <v>5.0114750208005666E-3</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投入係数表!W23</f>
        <v>3.2869470925766954E-2</v>
      </c>
      <c r="E23" s="77">
        <f t="shared" si="0"/>
        <v>3.2869470925766953</v>
      </c>
      <c r="F23" s="76">
        <f>分析係数表!C26</f>
        <v>0.20974434975917011</v>
      </c>
      <c r="G23" s="77">
        <f t="shared" si="1"/>
        <v>0.68941858062529371</v>
      </c>
      <c r="H23" s="77">
        <v>0.74828475104049375</v>
      </c>
      <c r="I23" s="77">
        <f t="shared" si="2"/>
        <v>0.74828475104049375</v>
      </c>
      <c r="J23" s="76">
        <f>分析係数表!G26</f>
        <v>0.19643642762868455</v>
      </c>
      <c r="K23" s="78">
        <f t="shared" si="3"/>
        <v>0.14699038334341419</v>
      </c>
      <c r="L23" s="79"/>
      <c r="M23" s="80"/>
      <c r="N23" s="81">
        <f>分析係数表!H26</f>
        <v>9.4871095944733495E-3</v>
      </c>
      <c r="O23" s="82">
        <f t="shared" si="4"/>
        <v>9.32170509978478E-2</v>
      </c>
      <c r="P23" s="76">
        <f>分析係数表!C26</f>
        <v>0.20974434975917011</v>
      </c>
      <c r="Q23" s="82">
        <f t="shared" si="5"/>
        <v>1.9551749748010987E-2</v>
      </c>
      <c r="R23" s="83">
        <v>2.1422735736553632E-2</v>
      </c>
      <c r="S23" s="84">
        <f t="shared" si="6"/>
        <v>0.76970748677704737</v>
      </c>
      <c r="T23" s="85">
        <f>分析係数表!F26</f>
        <v>0.33536547042926279</v>
      </c>
      <c r="U23" s="86">
        <f t="shared" si="7"/>
        <v>0.25813331339591006</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投入係数表!W24</f>
        <v>6.4835313784846159E-3</v>
      </c>
      <c r="E24" s="77">
        <f t="shared" si="0"/>
        <v>0.6483531378484616</v>
      </c>
      <c r="F24" s="76">
        <f>分析係数表!C27</f>
        <v>0.55184986183604545</v>
      </c>
      <c r="G24" s="77">
        <f t="shared" si="1"/>
        <v>0.35779358954264007</v>
      </c>
      <c r="H24" s="77">
        <v>0.3831720188255367</v>
      </c>
      <c r="I24" s="77">
        <f t="shared" si="2"/>
        <v>0.3831720188255367</v>
      </c>
      <c r="J24" s="76">
        <f>分析係数表!G27</f>
        <v>0.17101045662340392</v>
      </c>
      <c r="K24" s="78">
        <f t="shared" si="3"/>
        <v>6.5526421904666551E-2</v>
      </c>
      <c r="L24" s="79"/>
      <c r="M24" s="80"/>
      <c r="N24" s="81">
        <f>分析係数表!H27</f>
        <v>1.0662468539876775E-2</v>
      </c>
      <c r="O24" s="82">
        <f t="shared" si="4"/>
        <v>0.10476572065991993</v>
      </c>
      <c r="P24" s="76">
        <f>分析係数表!C27</f>
        <v>0.55184986183604545</v>
      </c>
      <c r="Q24" s="82">
        <f t="shared" si="5"/>
        <v>5.7814948471330549E-2</v>
      </c>
      <c r="R24" s="83">
        <v>5.942727088715314E-2</v>
      </c>
      <c r="S24" s="84">
        <f t="shared" si="6"/>
        <v>0.44259928971268986</v>
      </c>
      <c r="T24" s="85">
        <f>分析係数表!F27</f>
        <v>0.32260522305711731</v>
      </c>
      <c r="U24" s="86">
        <f t="shared" si="7"/>
        <v>0.14278484258268401</v>
      </c>
      <c r="V24" s="87">
        <f>分析係数表!D27</f>
        <v>2.1648888655351795E-2</v>
      </c>
      <c r="W24" s="167">
        <f t="shared" si="8"/>
        <v>0</v>
      </c>
      <c r="X24" s="76">
        <f>分析係数表!E27</f>
        <v>2.6115285586674374E-2</v>
      </c>
      <c r="Y24" s="166">
        <f t="shared" si="9"/>
        <v>0</v>
      </c>
    </row>
    <row r="25" spans="1:25" x14ac:dyDescent="0.2">
      <c r="A25" s="6" t="s">
        <v>13</v>
      </c>
      <c r="B25" s="5" t="s">
        <v>192</v>
      </c>
      <c r="C25" s="75">
        <f>最終需要_まとめ!C26</f>
        <v>100</v>
      </c>
      <c r="D25" s="76">
        <f>投入係数表!W25</f>
        <v>0.46683684995255953</v>
      </c>
      <c r="E25" s="77">
        <f t="shared" si="0"/>
        <v>46.683684995255952</v>
      </c>
      <c r="F25" s="76">
        <f>分析係数表!C28</f>
        <v>0.10247957574888922</v>
      </c>
      <c r="G25" s="77">
        <f t="shared" si="1"/>
        <v>4.7841242327086153</v>
      </c>
      <c r="H25" s="77">
        <v>5.0334603118373433</v>
      </c>
      <c r="I25" s="77">
        <f t="shared" si="2"/>
        <v>105.03346031183735</v>
      </c>
      <c r="J25" s="76">
        <f>分析係数表!G28</f>
        <v>0.12481362671124566</v>
      </c>
      <c r="K25" s="78">
        <f t="shared" si="3"/>
        <v>13.109607107552103</v>
      </c>
      <c r="L25" s="79"/>
      <c r="M25" s="80"/>
      <c r="N25" s="81">
        <f>分析係数表!H28</f>
        <v>1.8186673066637845E-2</v>
      </c>
      <c r="O25" s="82">
        <f t="shared" si="4"/>
        <v>0.17869594673192721</v>
      </c>
      <c r="P25" s="76">
        <f>分析係数表!C28</f>
        <v>0.10247957574888922</v>
      </c>
      <c r="Q25" s="82">
        <f t="shared" si="5"/>
        <v>1.8312684809134006E-2</v>
      </c>
      <c r="R25" s="83">
        <v>2.1383697118526286E-2</v>
      </c>
      <c r="S25" s="84">
        <f t="shared" si="6"/>
        <v>105.05484400895587</v>
      </c>
      <c r="T25" s="85">
        <f>分析係数表!F28</f>
        <v>0.21379840057832197</v>
      </c>
      <c r="U25" s="86">
        <f t="shared" si="7"/>
        <v>22.460557622119875</v>
      </c>
      <c r="V25" s="87">
        <f>分析係数表!D28</f>
        <v>1.5632765553698098E-2</v>
      </c>
      <c r="W25" s="167">
        <f t="shared" si="8"/>
        <v>2</v>
      </c>
      <c r="X25" s="76">
        <f>分析係数表!E28</f>
        <v>1.5564993448696517E-2</v>
      </c>
      <c r="Y25" s="166">
        <f t="shared" si="9"/>
        <v>2</v>
      </c>
    </row>
    <row r="26" spans="1:25" x14ac:dyDescent="0.2">
      <c r="A26" s="6" t="s">
        <v>14</v>
      </c>
      <c r="B26" s="5" t="s">
        <v>50</v>
      </c>
      <c r="C26" s="90"/>
      <c r="D26" s="76">
        <f>投入係数表!W26</f>
        <v>1.6039398183707585E-3</v>
      </c>
      <c r="E26" s="77">
        <f t="shared" si="0"/>
        <v>0.16039398183707584</v>
      </c>
      <c r="F26" s="76">
        <f>分析係数表!C29</f>
        <v>7.3115977067071958E-2</v>
      </c>
      <c r="G26" s="77">
        <f t="shared" si="1"/>
        <v>1.1727362697695993E-2</v>
      </c>
      <c r="H26" s="77">
        <v>1.6857394210304209E-2</v>
      </c>
      <c r="I26" s="77">
        <f t="shared" si="2"/>
        <v>1.6857394210304209E-2</v>
      </c>
      <c r="J26" s="76">
        <f>分析係数表!G29</f>
        <v>0.26098100897122217</v>
      </c>
      <c r="K26" s="78">
        <f t="shared" si="3"/>
        <v>4.3994597496308319E-3</v>
      </c>
      <c r="L26" s="79"/>
      <c r="M26" s="80"/>
      <c r="N26" s="81">
        <f>分析係数表!H29</f>
        <v>9.6190295301981418E-3</v>
      </c>
      <c r="O26" s="82">
        <f t="shared" si="4"/>
        <v>9.4513250567762594E-2</v>
      </c>
      <c r="P26" s="76">
        <f>分析係数表!C29</f>
        <v>7.3115977067071958E-2</v>
      </c>
      <c r="Q26" s="82">
        <f t="shared" si="5"/>
        <v>6.9104286610469556E-3</v>
      </c>
      <c r="R26" s="83">
        <v>9.6065509965423419E-3</v>
      </c>
      <c r="S26" s="84">
        <f t="shared" si="6"/>
        <v>2.6463945206846549E-2</v>
      </c>
      <c r="T26" s="85">
        <f>分析係数表!F29</f>
        <v>0.46988232552720494</v>
      </c>
      <c r="U26" s="86">
        <f t="shared" si="7"/>
        <v>1.2434940116417586E-2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投入係数表!W27</f>
        <v>6.3253964668142596E-4</v>
      </c>
      <c r="E27" s="77">
        <f t="shared" si="0"/>
        <v>6.3253964668142593E-2</v>
      </c>
      <c r="F27" s="76">
        <f>分析係数表!C30</f>
        <v>1</v>
      </c>
      <c r="G27" s="77">
        <f t="shared" si="1"/>
        <v>6.3253964668142593E-2</v>
      </c>
      <c r="H27" s="77">
        <v>9.9586892526311727E-2</v>
      </c>
      <c r="I27" s="77">
        <f t="shared" si="2"/>
        <v>9.9586892526311727E-2</v>
      </c>
      <c r="J27" s="76">
        <f>分析係数表!G30</f>
        <v>0.34448146018035225</v>
      </c>
      <c r="K27" s="78">
        <f t="shared" si="3"/>
        <v>3.4305838152287674E-2</v>
      </c>
      <c r="L27" s="79"/>
      <c r="M27" s="80"/>
      <c r="N27" s="81">
        <f>分析係数表!H30</f>
        <v>0</v>
      </c>
      <c r="O27" s="82">
        <f t="shared" si="4"/>
        <v>0</v>
      </c>
      <c r="P27" s="76">
        <f>分析係数表!C30</f>
        <v>1</v>
      </c>
      <c r="Q27" s="82">
        <f t="shared" si="5"/>
        <v>0</v>
      </c>
      <c r="R27" s="83">
        <v>3.6485002374709259E-2</v>
      </c>
      <c r="S27" s="84">
        <f t="shared" si="6"/>
        <v>0.13607189490102098</v>
      </c>
      <c r="T27" s="85">
        <f>分析係数表!F30</f>
        <v>0.44085379748895859</v>
      </c>
      <c r="U27" s="86">
        <f t="shared" si="7"/>
        <v>5.9987811598633561E-2</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投入係数表!W28</f>
        <v>1.2560430126959744E-2</v>
      </c>
      <c r="E28" s="77">
        <f t="shared" si="0"/>
        <v>1.2560430126959743</v>
      </c>
      <c r="F28" s="76">
        <f>分析係数表!C31</f>
        <v>1.6119481544838443E-2</v>
      </c>
      <c r="G28" s="77">
        <f t="shared" si="1"/>
        <v>2.0246762162676037E-2</v>
      </c>
      <c r="H28" s="77">
        <v>2.4617517837625016E-2</v>
      </c>
      <c r="I28" s="77">
        <f t="shared" si="2"/>
        <v>2.4617517837625016E-2</v>
      </c>
      <c r="J28" s="76">
        <f>分析係数表!G31</f>
        <v>7.1065989847715741E-2</v>
      </c>
      <c r="K28" s="78">
        <f t="shared" si="3"/>
        <v>1.7494682727246206E-3</v>
      </c>
      <c r="L28" s="79"/>
      <c r="M28" s="80"/>
      <c r="N28" s="81">
        <f>分析係数表!H31</f>
        <v>2.0936329558250998E-2</v>
      </c>
      <c r="O28" s="82">
        <f t="shared" si="4"/>
        <v>0.20571311849039206</v>
      </c>
      <c r="P28" s="76">
        <f>分析係数表!C31</f>
        <v>1.6119481544838443E-2</v>
      </c>
      <c r="Q28" s="82">
        <f t="shared" si="5"/>
        <v>3.3159888170370389E-3</v>
      </c>
      <c r="R28" s="83">
        <v>4.711700871581191E-3</v>
      </c>
      <c r="S28" s="84">
        <f t="shared" si="6"/>
        <v>2.9329218709206208E-2</v>
      </c>
      <c r="T28" s="85">
        <f>分析係数表!F31</f>
        <v>0.34619289340101522</v>
      </c>
      <c r="U28" s="86">
        <f t="shared" si="7"/>
        <v>1.0153567086131287E-2</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投入係数表!W29</f>
        <v>3.614512266751005E-4</v>
      </c>
      <c r="E29" s="77">
        <f t="shared" si="0"/>
        <v>3.6145122667510049E-2</v>
      </c>
      <c r="F29" s="76">
        <f>分析係数表!C32</f>
        <v>1</v>
      </c>
      <c r="G29" s="77">
        <f t="shared" si="1"/>
        <v>3.6145122667510049E-2</v>
      </c>
      <c r="H29" s="77">
        <v>5.8620327848678135E-2</v>
      </c>
      <c r="I29" s="77">
        <f t="shared" si="2"/>
        <v>5.8620327848678135E-2</v>
      </c>
      <c r="J29" s="76">
        <f>分析係数表!G32</f>
        <v>0.14031413612565444</v>
      </c>
      <c r="K29" s="78">
        <f t="shared" si="3"/>
        <v>8.2252606614899148E-3</v>
      </c>
      <c r="L29" s="79"/>
      <c r="M29" s="80"/>
      <c r="N29" s="81">
        <f>分析係数表!H32</f>
        <v>7.8667195406007442E-3</v>
      </c>
      <c r="O29" s="82">
        <f t="shared" si="4"/>
        <v>7.7295659895099289E-2</v>
      </c>
      <c r="P29" s="76">
        <f>分析係数表!C32</f>
        <v>1</v>
      </c>
      <c r="Q29" s="82">
        <f t="shared" si="5"/>
        <v>7.7295659895099289E-2</v>
      </c>
      <c r="R29" s="83">
        <v>0.10288757894018603</v>
      </c>
      <c r="S29" s="84">
        <f t="shared" si="6"/>
        <v>0.16150790678886418</v>
      </c>
      <c r="T29" s="85">
        <f>分析係数表!F32</f>
        <v>0.48305318269495728</v>
      </c>
      <c r="U29" s="86">
        <f t="shared" si="7"/>
        <v>7.8016908404761331E-2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投入係数表!W30</f>
        <v>3.8404192834229432E-4</v>
      </c>
      <c r="E30" s="77">
        <f t="shared" si="0"/>
        <v>3.8404192834229432E-2</v>
      </c>
      <c r="F30" s="76">
        <f>分析係数表!C33</f>
        <v>0.76063364256957811</v>
      </c>
      <c r="G30" s="77">
        <f t="shared" si="1"/>
        <v>2.9211521085444423E-2</v>
      </c>
      <c r="H30" s="77">
        <v>4.4490140340488239E-2</v>
      </c>
      <c r="I30" s="77">
        <f t="shared" si="2"/>
        <v>4.4490140340488239E-2</v>
      </c>
      <c r="J30" s="76">
        <f>分析係数表!G33</f>
        <v>0.50769407441433168</v>
      </c>
      <c r="K30" s="78">
        <f t="shared" si="3"/>
        <v>2.2587380620727897E-2</v>
      </c>
      <c r="L30" s="79"/>
      <c r="M30" s="80"/>
      <c r="N30" s="81">
        <f>分析係数表!H33</f>
        <v>8.9800920101816757E-4</v>
      </c>
      <c r="O30" s="82">
        <f t="shared" si="4"/>
        <v>8.8235271927934334E-3</v>
      </c>
      <c r="P30" s="76">
        <f>分析係数表!C33</f>
        <v>0.76063364256957811</v>
      </c>
      <c r="Q30" s="82">
        <f t="shared" si="5"/>
        <v>6.7114716289661935E-3</v>
      </c>
      <c r="R30" s="83">
        <v>2.1982056749166246E-2</v>
      </c>
      <c r="S30" s="84">
        <f t="shared" si="6"/>
        <v>6.6472197089654489E-2</v>
      </c>
      <c r="T30" s="85">
        <f>分析係数表!F33</f>
        <v>0.64710610932475887</v>
      </c>
      <c r="U30" s="86">
        <f t="shared" si="7"/>
        <v>4.3014564836954879E-2</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投入係数表!W31</f>
        <v>4.0166267564270546E-2</v>
      </c>
      <c r="E31" s="77">
        <f t="shared" si="0"/>
        <v>4.0166267564270548</v>
      </c>
      <c r="F31" s="76">
        <f>分析係数表!C34</f>
        <v>0.60932856586849216</v>
      </c>
      <c r="G31" s="77">
        <f t="shared" si="1"/>
        <v>2.4474454211227106</v>
      </c>
      <c r="H31" s="77">
        <v>2.7151316520539237</v>
      </c>
      <c r="I31" s="77">
        <f t="shared" si="2"/>
        <v>2.7151316520539237</v>
      </c>
      <c r="J31" s="76">
        <f>分析係数表!G34</f>
        <v>0.42480111354608457</v>
      </c>
      <c r="K31" s="78">
        <f t="shared" si="3"/>
        <v>1.1533909492167271</v>
      </c>
      <c r="L31" s="79"/>
      <c r="M31" s="80"/>
      <c r="N31" s="81">
        <f>分析係数表!H34</f>
        <v>0.14716781407871807</v>
      </c>
      <c r="O31" s="82">
        <f t="shared" si="4"/>
        <v>1.4460199382759626</v>
      </c>
      <c r="P31" s="76">
        <f>分析係数表!C34</f>
        <v>0.60932856586849216</v>
      </c>
      <c r="Q31" s="82">
        <f t="shared" si="5"/>
        <v>0.88110125520693783</v>
      </c>
      <c r="R31" s="83">
        <v>0.96288742588102771</v>
      </c>
      <c r="S31" s="84">
        <f t="shared" si="6"/>
        <v>3.6780190779349513</v>
      </c>
      <c r="T31" s="85">
        <f>分析係数表!F34</f>
        <v>0.70056004390220861</v>
      </c>
      <c r="U31" s="86">
        <f t="shared" si="7"/>
        <v>2.5766732067112703</v>
      </c>
      <c r="V31" s="87">
        <f>分析係数表!D34</f>
        <v>0.12153061706589328</v>
      </c>
      <c r="W31" s="167">
        <f t="shared" si="8"/>
        <v>0</v>
      </c>
      <c r="X31" s="76">
        <f>分析係数表!E34</f>
        <v>9.2329106655473059E-2</v>
      </c>
      <c r="Y31" s="166">
        <f t="shared" si="9"/>
        <v>0</v>
      </c>
    </row>
    <row r="32" spans="1:25" x14ac:dyDescent="0.2">
      <c r="A32" s="6" t="s">
        <v>20</v>
      </c>
      <c r="B32" s="5" t="s">
        <v>37</v>
      </c>
      <c r="C32" s="90"/>
      <c r="D32" s="76">
        <f>投入係数表!W32</f>
        <v>3.840419283422943E-3</v>
      </c>
      <c r="E32" s="77">
        <f t="shared" si="0"/>
        <v>0.38404192834229428</v>
      </c>
      <c r="F32" s="76">
        <f>分析係数表!C35</f>
        <v>0.431182157394844</v>
      </c>
      <c r="G32" s="77">
        <f t="shared" si="1"/>
        <v>0.16559202719270652</v>
      </c>
      <c r="H32" s="77">
        <v>0.22844134062657104</v>
      </c>
      <c r="I32" s="77">
        <f t="shared" si="2"/>
        <v>0.22844134062657104</v>
      </c>
      <c r="J32" s="76">
        <f>分析係数表!G35</f>
        <v>0.31375152118597188</v>
      </c>
      <c r="K32" s="78">
        <f t="shared" si="3"/>
        <v>7.1673818123349428E-2</v>
      </c>
      <c r="L32" s="79"/>
      <c r="M32" s="80"/>
      <c r="N32" s="81">
        <f>分析係数表!H35</f>
        <v>5.4452734914836147E-2</v>
      </c>
      <c r="O32" s="82">
        <f t="shared" si="4"/>
        <v>0.53503370199133282</v>
      </c>
      <c r="P32" s="76">
        <f>分析係数表!C35</f>
        <v>0.431182157394844</v>
      </c>
      <c r="Q32" s="82">
        <f t="shared" si="5"/>
        <v>0.23069698590357293</v>
      </c>
      <c r="R32" s="83">
        <v>0.33635306633720624</v>
      </c>
      <c r="S32" s="84">
        <f t="shared" si="6"/>
        <v>0.56479440696377725</v>
      </c>
      <c r="T32" s="85">
        <f>分析係数表!F35</f>
        <v>0.64533318582439059</v>
      </c>
      <c r="U32" s="86">
        <f t="shared" si="7"/>
        <v>0.36448057398173173</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投入係数表!W33</f>
        <v>4.0663263000948808E-4</v>
      </c>
      <c r="E33" s="77">
        <f t="shared" si="0"/>
        <v>4.0663263000948809E-2</v>
      </c>
      <c r="F33" s="76">
        <f>分析係数表!C36</f>
        <v>0.9563715649468405</v>
      </c>
      <c r="G33" s="77">
        <f t="shared" si="1"/>
        <v>3.8889188472062367E-2</v>
      </c>
      <c r="H33" s="77">
        <v>0.15016645398535625</v>
      </c>
      <c r="I33" s="77">
        <f t="shared" si="2"/>
        <v>0.15016645398535625</v>
      </c>
      <c r="J33" s="76">
        <f>分析係数表!G36</f>
        <v>5.2691079299754126E-2</v>
      </c>
      <c r="K33" s="78">
        <f t="shared" si="3"/>
        <v>7.9124325351052852E-3</v>
      </c>
      <c r="L33" s="79"/>
      <c r="M33" s="80"/>
      <c r="N33" s="81">
        <f>分析係数表!H36</f>
        <v>0.23827203956962312</v>
      </c>
      <c r="O33" s="82">
        <f t="shared" si="4"/>
        <v>2.3411784846315724</v>
      </c>
      <c r="P33" s="76">
        <f>分析係数表!C36</f>
        <v>0.9563715649468405</v>
      </c>
      <c r="Q33" s="82">
        <f t="shared" si="5"/>
        <v>2.2390365311669695</v>
      </c>
      <c r="R33" s="83">
        <v>2.3511409122734319</v>
      </c>
      <c r="S33" s="84">
        <f t="shared" si="6"/>
        <v>2.5013073662587884</v>
      </c>
      <c r="T33" s="85">
        <f>分析係数表!F36</f>
        <v>0.845410170661959</v>
      </c>
      <c r="U33" s="86">
        <f t="shared" si="7"/>
        <v>2.1146306873868577</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投入係数表!W34</f>
        <v>1.4548411873672796E-2</v>
      </c>
      <c r="E34" s="77">
        <f t="shared" si="0"/>
        <v>1.4548411873672795</v>
      </c>
      <c r="F34" s="76">
        <f>分析係数表!C37</f>
        <v>0.69581462679851724</v>
      </c>
      <c r="G34" s="77">
        <f t="shared" si="1"/>
        <v>1.0122997778390752</v>
      </c>
      <c r="H34" s="77">
        <v>1.2136434486413619</v>
      </c>
      <c r="I34" s="77">
        <f t="shared" si="2"/>
        <v>1.2136434486413619</v>
      </c>
      <c r="J34" s="76">
        <f>分析係数表!G37</f>
        <v>0.3862869649112583</v>
      </c>
      <c r="K34" s="78">
        <f t="shared" si="3"/>
        <v>0.46881464426010427</v>
      </c>
      <c r="L34" s="79"/>
      <c r="M34" s="80"/>
      <c r="N34" s="81">
        <f>分析係数表!H37</f>
        <v>4.5947077854218935E-2</v>
      </c>
      <c r="O34" s="82">
        <f t="shared" si="4"/>
        <v>0.45146006345640527</v>
      </c>
      <c r="P34" s="76">
        <f>分析係数表!C37</f>
        <v>0.69581462679851724</v>
      </c>
      <c r="Q34" s="82">
        <f t="shared" si="5"/>
        <v>0.31413251556835353</v>
      </c>
      <c r="R34" s="83">
        <v>0.37924026821739287</v>
      </c>
      <c r="S34" s="84">
        <f t="shared" si="6"/>
        <v>1.5928837168587546</v>
      </c>
      <c r="T34" s="85">
        <f>分析係数表!F37</f>
        <v>0.69012607082499655</v>
      </c>
      <c r="U34" s="86">
        <f t="shared" si="7"/>
        <v>1.0992905807968487</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投入係数表!W35</f>
        <v>2.1461166583834094E-3</v>
      </c>
      <c r="E35" s="77">
        <f t="shared" si="0"/>
        <v>0.21461166583834093</v>
      </c>
      <c r="F35" s="76">
        <f>分析係数表!C38</f>
        <v>0.41697687137236916</v>
      </c>
      <c r="G35" s="77">
        <f t="shared" si="1"/>
        <v>8.9488100981283764E-2</v>
      </c>
      <c r="H35" s="77">
        <v>0.19165295457184436</v>
      </c>
      <c r="I35" s="77">
        <f t="shared" si="2"/>
        <v>0.19165295457184436</v>
      </c>
      <c r="J35" s="76">
        <f>分析係数表!G38</f>
        <v>8.9658129653451837E-2</v>
      </c>
      <c r="K35" s="78">
        <f t="shared" si="3"/>
        <v>1.7183245449469538E-2</v>
      </c>
      <c r="L35" s="79"/>
      <c r="M35" s="80"/>
      <c r="N35" s="81">
        <f>分析係数表!H38</f>
        <v>4.1195576072902453E-2</v>
      </c>
      <c r="O35" s="82">
        <f t="shared" si="4"/>
        <v>0.40477345364604073</v>
      </c>
      <c r="P35" s="76">
        <f>分析係数表!C38</f>
        <v>0.41697687137236916</v>
      </c>
      <c r="Q35" s="82">
        <f t="shared" si="5"/>
        <v>0.16878116831591475</v>
      </c>
      <c r="R35" s="83">
        <v>0.2383911640925967</v>
      </c>
      <c r="S35" s="84">
        <f t="shared" si="6"/>
        <v>0.43004411866444103</v>
      </c>
      <c r="T35" s="85">
        <f>分析係数表!F38</f>
        <v>0.51116828441118001</v>
      </c>
      <c r="U35" s="86">
        <f t="shared" si="7"/>
        <v>0.21982491435882023</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投入係数表!W36</f>
        <v>0</v>
      </c>
      <c r="E36" s="77">
        <f t="shared" si="0"/>
        <v>0</v>
      </c>
      <c r="F36" s="76">
        <f>分析係数表!C39</f>
        <v>1</v>
      </c>
      <c r="G36" s="77">
        <f t="shared" si="1"/>
        <v>0</v>
      </c>
      <c r="H36" s="77">
        <v>3.8215111762871208E-3</v>
      </c>
      <c r="I36" s="77">
        <f t="shared" si="2"/>
        <v>3.8215111762871208E-3</v>
      </c>
      <c r="J36" s="76">
        <f>分析係数表!G39</f>
        <v>0.3542438962035025</v>
      </c>
      <c r="K36" s="78">
        <f t="shared" si="3"/>
        <v>1.3537470084731796E-3</v>
      </c>
      <c r="L36" s="79"/>
      <c r="M36" s="80"/>
      <c r="N36" s="81">
        <f>分析係数表!H39</f>
        <v>3.5817057247689217E-3</v>
      </c>
      <c r="O36" s="82">
        <f t="shared" si="4"/>
        <v>3.5192599166300895E-2</v>
      </c>
      <c r="P36" s="76">
        <f>分析係数表!C39</f>
        <v>1</v>
      </c>
      <c r="Q36" s="82">
        <f t="shared" si="5"/>
        <v>3.5192599166300895E-2</v>
      </c>
      <c r="R36" s="83">
        <v>3.8549505501141695E-2</v>
      </c>
      <c r="S36" s="84">
        <f t="shared" si="6"/>
        <v>4.2371016677428819E-2</v>
      </c>
      <c r="T36" s="85">
        <f>分析係数表!F39</f>
        <v>0.7050204525118241</v>
      </c>
      <c r="U36" s="86">
        <f t="shared" si="7"/>
        <v>2.9872433351306911E-2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投入係数表!W37</f>
        <v>6.7772105001581351E-5</v>
      </c>
      <c r="E37" s="77">
        <f t="shared" si="0"/>
        <v>6.7772105001581351E-3</v>
      </c>
      <c r="F37" s="76">
        <f>分析係数表!C40</f>
        <v>1</v>
      </c>
      <c r="G37" s="77">
        <f t="shared" si="1"/>
        <v>6.7772105001581351E-3</v>
      </c>
      <c r="H37" s="77">
        <v>1.2233089914829692E-2</v>
      </c>
      <c r="I37" s="77">
        <f t="shared" si="2"/>
        <v>1.2233089914829692E-2</v>
      </c>
      <c r="J37" s="76">
        <f>分析係数表!G40</f>
        <v>0.54480720679366534</v>
      </c>
      <c r="K37" s="78">
        <f t="shared" si="3"/>
        <v>6.6646755469541219E-3</v>
      </c>
      <c r="L37" s="79"/>
      <c r="M37" s="80"/>
      <c r="N37" s="81">
        <f>分析係数表!H40</f>
        <v>3.1654426986686419E-2</v>
      </c>
      <c r="O37" s="82">
        <f t="shared" si="4"/>
        <v>0.31102542933039656</v>
      </c>
      <c r="P37" s="76">
        <f>分析係数表!C40</f>
        <v>1</v>
      </c>
      <c r="Q37" s="82">
        <f t="shared" si="5"/>
        <v>0.31102542933039656</v>
      </c>
      <c r="R37" s="83">
        <v>0.31351243855574801</v>
      </c>
      <c r="S37" s="84">
        <f t="shared" si="6"/>
        <v>0.32574552847057769</v>
      </c>
      <c r="T37" s="85">
        <f>分析係数表!F40</f>
        <v>0.74295960523295845</v>
      </c>
      <c r="U37" s="86">
        <f t="shared" si="7"/>
        <v>0.24201576923890183</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投入係数表!W38</f>
        <v>0</v>
      </c>
      <c r="E38" s="77">
        <f t="shared" si="0"/>
        <v>0</v>
      </c>
      <c r="F38" s="76">
        <f>分析係数表!C41</f>
        <v>0.7716092186228849</v>
      </c>
      <c r="G38" s="77">
        <f t="shared" si="1"/>
        <v>0</v>
      </c>
      <c r="H38" s="77">
        <v>2.3204370714124244E-3</v>
      </c>
      <c r="I38" s="77">
        <f t="shared" si="2"/>
        <v>2.3204370714124244E-3</v>
      </c>
      <c r="J38" s="76">
        <f>分析係数表!G41</f>
        <v>0.4437271381292458</v>
      </c>
      <c r="K38" s="78">
        <f t="shared" si="3"/>
        <v>1.0296409009068436E-3</v>
      </c>
      <c r="L38" s="79"/>
      <c r="M38" s="80"/>
      <c r="N38" s="81">
        <f>分析係数表!H41</f>
        <v>4.8285080570498094E-2</v>
      </c>
      <c r="O38" s="82">
        <f t="shared" si="4"/>
        <v>0.47443246788224452</v>
      </c>
      <c r="P38" s="76">
        <f>分析係数表!C41</f>
        <v>0.7716092186228849</v>
      </c>
      <c r="Q38" s="82">
        <f t="shared" si="5"/>
        <v>0.36607646583194564</v>
      </c>
      <c r="R38" s="83">
        <v>0.373082288692967</v>
      </c>
      <c r="S38" s="84">
        <f t="shared" si="6"/>
        <v>0.37540272576437944</v>
      </c>
      <c r="T38" s="85">
        <f>分析係数表!F41</f>
        <v>0.54924555826511057</v>
      </c>
      <c r="U38" s="86">
        <f t="shared" si="7"/>
        <v>0.20618827968670078</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投入係数表!W39</f>
        <v>1.355442100031627E-4</v>
      </c>
      <c r="E39" s="77">
        <f>$C$25*D39</f>
        <v>1.355442100031627E-2</v>
      </c>
      <c r="F39" s="76">
        <f>分析係数表!C42</f>
        <v>0.97588334268087495</v>
      </c>
      <c r="G39" s="77">
        <f>E39*F39</f>
        <v>1.322753367389249E-2</v>
      </c>
      <c r="H39" s="77">
        <v>2.1804743847558521E-2</v>
      </c>
      <c r="I39" s="77">
        <f>C39+H39</f>
        <v>2.1804743847558521E-2</v>
      </c>
      <c r="J39" s="76">
        <f>分析係数表!G42</f>
        <v>0.48510773130544993</v>
      </c>
      <c r="K39" s="78">
        <f>I39*J39</f>
        <v>1.0577649819585581E-2</v>
      </c>
      <c r="L39" s="79"/>
      <c r="M39" s="80"/>
      <c r="N39" s="81">
        <f>分析係数表!H42</f>
        <v>1.103120860117981E-2</v>
      </c>
      <c r="O39" s="82">
        <f t="shared" si="4"/>
        <v>0.10838883271076608</v>
      </c>
      <c r="P39" s="76">
        <f>分析係数表!C42</f>
        <v>0.97588334268087495</v>
      </c>
      <c r="Q39" s="82">
        <f>O39*P39</f>
        <v>0.10577485637506055</v>
      </c>
      <c r="R39" s="83">
        <v>0.1120714795769803</v>
      </c>
      <c r="S39" s="84">
        <f>I39+R39</f>
        <v>0.13387622342453881</v>
      </c>
      <c r="T39" s="85">
        <f>分析係数表!F42</f>
        <v>0.55931558935361214</v>
      </c>
      <c r="U39" s="86">
        <f>S39*T39</f>
        <v>7.4879058805131779E-2</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投入係数表!W40</f>
        <v>2.3449148330547148E-2</v>
      </c>
      <c r="E40" s="77">
        <f>$C$25*D40</f>
        <v>2.3449148330547147</v>
      </c>
      <c r="F40" s="76">
        <f>分析係数表!C43</f>
        <v>0.34022693007694482</v>
      </c>
      <c r="G40" s="77">
        <f>E40*F40</f>
        <v>0.79780317494209718</v>
      </c>
      <c r="H40" s="77">
        <v>1.0409250551465712</v>
      </c>
      <c r="I40" s="77">
        <f>C40+H40</f>
        <v>1.0409250551465712</v>
      </c>
      <c r="J40" s="76">
        <f>分析係数表!G43</f>
        <v>0.33724329370148376</v>
      </c>
      <c r="K40" s="78">
        <f>I40*J40</f>
        <v>0.35104499409402828</v>
      </c>
      <c r="L40" s="79"/>
      <c r="M40" s="80"/>
      <c r="N40" s="81">
        <f>分析係数表!H43</f>
        <v>3.0928867340200058E-2</v>
      </c>
      <c r="O40" s="82">
        <f t="shared" si="4"/>
        <v>0.30389633169586522</v>
      </c>
      <c r="P40" s="76">
        <f>分析係数表!C43</f>
        <v>0.34022693007694482</v>
      </c>
      <c r="Q40" s="82">
        <f>O40*P40</f>
        <v>0.10339371599452916</v>
      </c>
      <c r="R40" s="83">
        <v>0.22693385081553516</v>
      </c>
      <c r="S40" s="84">
        <f>I40+R40</f>
        <v>1.2678589059621064</v>
      </c>
      <c r="T40" s="85">
        <f>分析係数表!F43</f>
        <v>0.5626289672791589</v>
      </c>
      <c r="U40" s="86">
        <f>S40*T40</f>
        <v>0.71333414691714414</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投入係数表!W41</f>
        <v>9.0362806668775126E-5</v>
      </c>
      <c r="E41" s="77">
        <f>$C$25*D41</f>
        <v>9.0362806668775122E-3</v>
      </c>
      <c r="F41" s="76">
        <f>分析係数表!C44</f>
        <v>0.45077084579422144</v>
      </c>
      <c r="G41" s="77">
        <f>E41*F41</f>
        <v>4.0732918790423473E-3</v>
      </c>
      <c r="H41" s="77">
        <v>6.9053495070683108E-3</v>
      </c>
      <c r="I41" s="77">
        <f>C41+H41</f>
        <v>6.9053495070683108E-3</v>
      </c>
      <c r="J41" s="76">
        <f>分析係数表!G44</f>
        <v>0.26937180019371798</v>
      </c>
      <c r="K41" s="78">
        <f>I41*J41</f>
        <v>1.8601064276857939E-3</v>
      </c>
      <c r="L41" s="79"/>
      <c r="M41" s="80"/>
      <c r="N41" s="81">
        <f>分析係数表!H44</f>
        <v>0.10969619474561307</v>
      </c>
      <c r="O41" s="82">
        <f t="shared" si="4"/>
        <v>1.0778367929710104</v>
      </c>
      <c r="P41" s="76">
        <f>分析係数表!C44</f>
        <v>0.45077084579422144</v>
      </c>
      <c r="Q41" s="82">
        <f>O41*P41</f>
        <v>0.48585740279567352</v>
      </c>
      <c r="R41" s="83">
        <v>0.49360575356966729</v>
      </c>
      <c r="S41" s="84">
        <f>I41+R41</f>
        <v>0.50051110307673563</v>
      </c>
      <c r="T41" s="85">
        <f>分析係数表!F44</f>
        <v>0.50977584059775838</v>
      </c>
      <c r="U41" s="86">
        <f>S41*T41</f>
        <v>0.2551484682994542</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投入係数表!W42</f>
        <v>4.7440473501106942E-4</v>
      </c>
      <c r="E42" s="77">
        <f>$C$25*D42</f>
        <v>4.7440473501106944E-2</v>
      </c>
      <c r="F42" s="76">
        <f>分析係数表!C45</f>
        <v>1</v>
      </c>
      <c r="G42" s="77">
        <f>E42*F42</f>
        <v>4.7440473501106944E-2</v>
      </c>
      <c r="H42" s="77">
        <v>5.7907028782787348E-2</v>
      </c>
      <c r="I42" s="77">
        <f>C42+H42</f>
        <v>5.7907028782787348E-2</v>
      </c>
      <c r="J42" s="76">
        <f>分析係数表!G45</f>
        <v>0</v>
      </c>
      <c r="K42" s="78">
        <f>I42*J42</f>
        <v>0</v>
      </c>
      <c r="L42" s="79"/>
      <c r="M42" s="80"/>
      <c r="N42" s="81">
        <f>分析係数表!H45</f>
        <v>0</v>
      </c>
      <c r="O42" s="82">
        <f t="shared" si="4"/>
        <v>0</v>
      </c>
      <c r="P42" s="76">
        <f>分析係数表!C45</f>
        <v>1</v>
      </c>
      <c r="Q42" s="82">
        <f>O42*P42</f>
        <v>0</v>
      </c>
      <c r="R42" s="83">
        <v>5.8422967227657868E-3</v>
      </c>
      <c r="S42" s="84">
        <f>I42+R42</f>
        <v>6.3749325505553137E-2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1.9879817467130527E-3</v>
      </c>
      <c r="E43" s="77">
        <f>$C$25*D43</f>
        <v>0.19879817467130528</v>
      </c>
      <c r="F43" s="76">
        <f>分析係数表!C46</f>
        <v>7.4198450828512619E-2</v>
      </c>
      <c r="G43" s="77">
        <f>E43*F43</f>
        <v>1.4750516588146908E-2</v>
      </c>
      <c r="H43" s="77">
        <v>2.0164286798008916E-2</v>
      </c>
      <c r="I43" s="77">
        <f>C43+H43</f>
        <v>2.0164286798008916E-2</v>
      </c>
      <c r="J43" s="76">
        <f>分析係数表!G46</f>
        <v>9.2287409360580098E-3</v>
      </c>
      <c r="K43" s="78">
        <f>I43*J43</f>
        <v>1.8609097901919896E-4</v>
      </c>
      <c r="L43" s="79"/>
      <c r="M43" s="80"/>
      <c r="N43" s="81">
        <f>分析係数表!H46</f>
        <v>2.0514344703613255E-2</v>
      </c>
      <c r="O43" s="82">
        <f t="shared" si="4"/>
        <v>0.20156684155289353</v>
      </c>
      <c r="P43" s="76">
        <f>分析係数表!C46</f>
        <v>7.4198450828512619E-2</v>
      </c>
      <c r="Q43" s="82">
        <f>O43*P43</f>
        <v>1.4955947381620965E-2</v>
      </c>
      <c r="R43" s="83">
        <v>1.7712789252012209E-2</v>
      </c>
      <c r="S43" s="84">
        <f>I43+R43</f>
        <v>3.7877076050021122E-2</v>
      </c>
      <c r="T43" s="85">
        <f>分析係数表!F46</f>
        <v>0.31311799604482532</v>
      </c>
      <c r="U43" s="86">
        <f>S43*T43</f>
        <v>1.1859994148820061E-2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投入係数表!W44</f>
        <v>0.77910811909817923</v>
      </c>
      <c r="E44" s="91">
        <f>SUM(E5:E43)</f>
        <v>77.910811909817951</v>
      </c>
      <c r="F44" s="92">
        <f>分析係数表!C47</f>
        <v>0.51595339019249375</v>
      </c>
      <c r="G44" s="91">
        <f>SUM(G5:G43)</f>
        <v>12.360960728334055</v>
      </c>
      <c r="H44" s="91">
        <f>SUM(H5:H43)</f>
        <v>14.171792957377116</v>
      </c>
      <c r="I44" s="91">
        <f>SUM(I5:I43)</f>
        <v>114.17179295737712</v>
      </c>
      <c r="J44" s="92">
        <f>分析係数表!G47</f>
        <v>0.27631170572057684</v>
      </c>
      <c r="K44" s="93">
        <f>SUM(K5:K43)</f>
        <v>15.662571898073734</v>
      </c>
      <c r="L44" s="94">
        <f>最終需要_まとめ!$L$33</f>
        <v>0.62733333333333341</v>
      </c>
      <c r="M44" s="91">
        <f>K44*L44</f>
        <v>9.8256534373915905</v>
      </c>
      <c r="N44" s="95">
        <f>分析係数表!H47</f>
        <v>1</v>
      </c>
      <c r="O44" s="96">
        <f>SUM(O5:O43)</f>
        <v>9.8256534373915905</v>
      </c>
      <c r="P44" s="92">
        <f>分析係数表!C47</f>
        <v>0.51595339019249375</v>
      </c>
      <c r="Q44" s="96">
        <f>SUM(Q5:Q43)</f>
        <v>5.6248211842645137</v>
      </c>
      <c r="R44" s="91">
        <f>SUM(R5:R43)</f>
        <v>6.3397585950101307</v>
      </c>
      <c r="S44" s="97">
        <f>SUM(S5:S43)</f>
        <v>120.51155155238723</v>
      </c>
      <c r="T44" s="98">
        <f>分析係数表!F47</f>
        <v>0.58636886885395456</v>
      </c>
      <c r="U44" s="99">
        <f>SUM(U5:U43)</f>
        <v>31.590421864699653</v>
      </c>
      <c r="V44" s="100">
        <f>分析係数表!D47</f>
        <v>7.5124891062718996E-2</v>
      </c>
      <c r="W44" s="164">
        <f>SUM(W5:W43)</f>
        <v>2</v>
      </c>
      <c r="X44" s="92">
        <f>分析係数表!E47</f>
        <v>6.0854966829428862E-2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295</v>
      </c>
      <c r="S2" s="3" t="s">
        <v>153</v>
      </c>
      <c r="U2" s="64" t="s">
        <v>210</v>
      </c>
      <c r="W2" s="3" t="s">
        <v>130</v>
      </c>
      <c r="Y2" s="3" t="s">
        <v>154</v>
      </c>
    </row>
    <row r="3" spans="1:25" ht="44" x14ac:dyDescent="0.2">
      <c r="B3" s="65"/>
      <c r="C3" s="66" t="s">
        <v>228</v>
      </c>
      <c r="D3" s="66" t="s">
        <v>235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1.165093790050099E-3</v>
      </c>
      <c r="E5" s="77">
        <f t="shared" ref="E5:E38" si="0">$C$26*D5</f>
        <v>0.11650937900500991</v>
      </c>
      <c r="F5" s="76">
        <f>分析係数表!C8</f>
        <v>4.9649173197653385E-3</v>
      </c>
      <c r="G5" s="77">
        <f t="shared" ref="G5:G38" si="1">E5*F5</f>
        <v>5.7845943373707775E-4</v>
      </c>
      <c r="H5" s="77">
        <f t="array" ref="H5:H43">MMULT(逆行列係数!C5:AO43,'22'!G5:G43)</f>
        <v>6.3839144678819269E-4</v>
      </c>
      <c r="I5" s="77">
        <f t="shared" ref="I5:I38" si="2">C5+H5</f>
        <v>6.3839144678819269E-4</v>
      </c>
      <c r="J5" s="76">
        <f>分析係数表!G8</f>
        <v>0.11989459815546773</v>
      </c>
      <c r="K5" s="78">
        <f t="shared" ref="K5:K38" si="3">I5*J5</f>
        <v>7.6539685978558022E-5</v>
      </c>
      <c r="L5" s="79" t="s">
        <v>184</v>
      </c>
      <c r="M5" s="80" t="s">
        <v>184</v>
      </c>
      <c r="N5" s="81">
        <f>分析係数表!H8</f>
        <v>9.9138626395589742E-3</v>
      </c>
      <c r="O5" s="82">
        <f t="shared" ref="O5:O43" si="4">$M$44*N5</f>
        <v>0.19206535505049166</v>
      </c>
      <c r="P5" s="76">
        <f>分析係数表!C8</f>
        <v>4.9649173197653385E-3</v>
      </c>
      <c r="Q5" s="82">
        <f t="shared" ref="Q5:Q38" si="5">O5*P5</f>
        <v>9.5358860781706513E-4</v>
      </c>
      <c r="R5" s="83">
        <f t="array" ref="R5:R43">MMULT(逆行列係数!C5:AO43,'22'!Q5:Q43)</f>
        <v>1.443784437026259E-3</v>
      </c>
      <c r="S5" s="84">
        <f t="shared" ref="S5:S38" si="6">I5+R5</f>
        <v>2.0821758838144517E-3</v>
      </c>
      <c r="T5" s="85">
        <f>分析係数表!F8</f>
        <v>0.45454545454545453</v>
      </c>
      <c r="U5" s="86">
        <f t="shared" ref="U5:U38" si="7">S5*T5</f>
        <v>9.4644358355202348E-4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投入係数表!X6</f>
        <v>1.165093790050099E-4</v>
      </c>
      <c r="E6" s="77">
        <f t="shared" si="0"/>
        <v>1.165093790050099E-2</v>
      </c>
      <c r="F6" s="76">
        <f>分析係数表!C9</f>
        <v>0.15391380826737022</v>
      </c>
      <c r="G6" s="77">
        <f t="shared" si="1"/>
        <v>1.7932402221527463E-3</v>
      </c>
      <c r="H6" s="77">
        <v>2.7923334028735459E-3</v>
      </c>
      <c r="I6" s="77">
        <f t="shared" si="2"/>
        <v>2.7923334028735459E-3</v>
      </c>
      <c r="J6" s="76">
        <f>分析係数表!G9</f>
        <v>0.24468085106382978</v>
      </c>
      <c r="K6" s="78">
        <f t="shared" si="3"/>
        <v>6.832305134690591E-4</v>
      </c>
      <c r="L6" s="79"/>
      <c r="M6" s="80"/>
      <c r="N6" s="81">
        <f>分析係数表!H9</f>
        <v>5.2529564767522905E-4</v>
      </c>
      <c r="O6" s="82">
        <f t="shared" si="4"/>
        <v>1.0176769514098195E-2</v>
      </c>
      <c r="P6" s="76">
        <f>分析係数表!C9</f>
        <v>0.15391380826737022</v>
      </c>
      <c r="Q6" s="82">
        <f t="shared" si="5"/>
        <v>1.5663453517741281E-3</v>
      </c>
      <c r="R6" s="83">
        <v>1.8160999748394176E-3</v>
      </c>
      <c r="S6" s="84">
        <f t="shared" si="6"/>
        <v>4.6084333777129637E-3</v>
      </c>
      <c r="T6" s="85">
        <f>分析係数表!F9</f>
        <v>0.66489361702127658</v>
      </c>
      <c r="U6" s="86">
        <f t="shared" si="7"/>
        <v>3.0641179373091512E-3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投入係数表!X7</f>
        <v>2.6797157171152279E-3</v>
      </c>
      <c r="E7" s="77">
        <f t="shared" si="0"/>
        <v>0.2679715717115228</v>
      </c>
      <c r="F7" s="76">
        <f>分析係数表!C10</f>
        <v>3.7301329873500322E-3</v>
      </c>
      <c r="G7" s="77">
        <f t="shared" si="1"/>
        <v>9.9956959931318595E-4</v>
      </c>
      <c r="H7" s="77">
        <v>1.010060369360791E-3</v>
      </c>
      <c r="I7" s="77">
        <f t="shared" si="2"/>
        <v>1.010060369360791E-3</v>
      </c>
      <c r="J7" s="76">
        <f>分析係数表!G10</f>
        <v>0.17857142857142858</v>
      </c>
      <c r="K7" s="78">
        <f t="shared" si="3"/>
        <v>1.8036792310014126E-4</v>
      </c>
      <c r="L7" s="79"/>
      <c r="M7" s="80"/>
      <c r="N7" s="81">
        <f>分析係数表!H10</f>
        <v>9.7827374022421611E-4</v>
      </c>
      <c r="O7" s="82">
        <f t="shared" si="4"/>
        <v>1.895250116770783E-2</v>
      </c>
      <c r="P7" s="76">
        <f>分析係数表!C10</f>
        <v>3.7301329873500322E-3</v>
      </c>
      <c r="Q7" s="82">
        <f t="shared" si="5"/>
        <v>7.0695349798456978E-5</v>
      </c>
      <c r="R7" s="83">
        <v>1.3903380412248314E-4</v>
      </c>
      <c r="S7" s="84">
        <f t="shared" si="6"/>
        <v>1.1490941734832742E-3</v>
      </c>
      <c r="T7" s="85">
        <f>分析係数表!F10</f>
        <v>0.5178571428571429</v>
      </c>
      <c r="U7" s="86">
        <f t="shared" si="7"/>
        <v>5.9506662555383844E-4</v>
      </c>
      <c r="V7" s="87">
        <f>分析係数表!D10</f>
        <v>0</v>
      </c>
      <c r="W7" s="88">
        <f t="shared" si="8"/>
        <v>0</v>
      </c>
      <c r="X7" s="76">
        <f>分析係数表!E10</f>
        <v>0</v>
      </c>
      <c r="Y7" s="89">
        <f t="shared" si="9"/>
        <v>0</v>
      </c>
    </row>
    <row r="8" spans="1:25" x14ac:dyDescent="0.2">
      <c r="A8" s="6" t="s">
        <v>222</v>
      </c>
      <c r="B8" s="5" t="s">
        <v>27</v>
      </c>
      <c r="C8" s="90"/>
      <c r="D8" s="76">
        <f>投入係数表!X8</f>
        <v>3.4952813701502968E-4</v>
      </c>
      <c r="E8" s="77">
        <f t="shared" si="0"/>
        <v>3.4952813701502966E-2</v>
      </c>
      <c r="F8" s="76">
        <f>分析係数表!C11</f>
        <v>0.13696369636963701</v>
      </c>
      <c r="G8" s="77">
        <f t="shared" si="1"/>
        <v>4.7872665630771406E-3</v>
      </c>
      <c r="H8" s="77">
        <v>8.7766309849079596E-3</v>
      </c>
      <c r="I8" s="77">
        <f t="shared" si="2"/>
        <v>8.7766309849079596E-3</v>
      </c>
      <c r="J8" s="76">
        <f>分析係数表!G11</f>
        <v>0.3392857142857143</v>
      </c>
      <c r="K8" s="78">
        <f t="shared" si="3"/>
        <v>2.9777855127366294E-3</v>
      </c>
      <c r="L8" s="79"/>
      <c r="M8" s="80"/>
      <c r="N8" s="81">
        <f>分析係数表!H11</f>
        <v>-1.9072761791536302E-5</v>
      </c>
      <c r="O8" s="82">
        <f t="shared" si="4"/>
        <v>-3.6950449067830055E-4</v>
      </c>
      <c r="P8" s="76">
        <f>分析係数表!C11</f>
        <v>0.13696369636963701</v>
      </c>
      <c r="Q8" s="82">
        <f t="shared" si="5"/>
        <v>-5.0608700868480129E-5</v>
      </c>
      <c r="R8" s="83">
        <v>9.3129934030409948E-4</v>
      </c>
      <c r="S8" s="84">
        <f t="shared" si="6"/>
        <v>9.7079303252120587E-3</v>
      </c>
      <c r="T8" s="85">
        <f>分析係数表!F11</f>
        <v>0.56043956043956045</v>
      </c>
      <c r="U8" s="86">
        <f t="shared" si="7"/>
        <v>5.4407082042397257E-3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投入係数表!X9</f>
        <v>1.9806594430851684E-3</v>
      </c>
      <c r="E9" s="77">
        <f t="shared" si="0"/>
        <v>0.19806594430851684</v>
      </c>
      <c r="F9" s="76">
        <f>分析係数表!C12</f>
        <v>0.20704451619317732</v>
      </c>
      <c r="G9" s="77">
        <f t="shared" si="1"/>
        <v>4.1008467613701673E-2</v>
      </c>
      <c r="H9" s="77">
        <v>4.393062582603971E-2</v>
      </c>
      <c r="I9" s="77">
        <f t="shared" si="2"/>
        <v>4.393062582603971E-2</v>
      </c>
      <c r="J9" s="76">
        <f>分析係数表!G12</f>
        <v>0.14105339609201503</v>
      </c>
      <c r="K9" s="78">
        <f t="shared" si="3"/>
        <v>6.196563965210484E-3</v>
      </c>
      <c r="L9" s="79"/>
      <c r="M9" s="80"/>
      <c r="N9" s="81">
        <f>分析係数表!H12</f>
        <v>8.4721207878004259E-2</v>
      </c>
      <c r="O9" s="82">
        <f t="shared" si="4"/>
        <v>1.6413389475930111</v>
      </c>
      <c r="P9" s="76">
        <f>分析係数表!C12</f>
        <v>0.20704451619317732</v>
      </c>
      <c r="Q9" s="82">
        <f t="shared" si="5"/>
        <v>0.33983022831341381</v>
      </c>
      <c r="R9" s="83">
        <v>0.38765173036778078</v>
      </c>
      <c r="S9" s="84">
        <f t="shared" si="6"/>
        <v>0.43158235619382046</v>
      </c>
      <c r="T9" s="85">
        <f>分析係数表!F12</f>
        <v>0.31004441526879617</v>
      </c>
      <c r="U9" s="86">
        <f t="shared" si="7"/>
        <v>0.13380969926644237</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投入係数表!X10</f>
        <v>2.9127344751252475E-3</v>
      </c>
      <c r="E10" s="77">
        <f t="shared" si="0"/>
        <v>0.29127344751252476</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0.26362605807852252</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投入係数表!X11</f>
        <v>0.1152277758359548</v>
      </c>
      <c r="E11" s="77">
        <f t="shared" si="0"/>
        <v>11.522777583595479</v>
      </c>
      <c r="F11" s="76">
        <f>分析係数表!C14</f>
        <v>3.4828780992665287E-2</v>
      </c>
      <c r="G11" s="77">
        <f t="shared" si="1"/>
        <v>0.40132429688623988</v>
      </c>
      <c r="H11" s="77">
        <v>0.41087237089034312</v>
      </c>
      <c r="I11" s="77">
        <f t="shared" si="2"/>
        <v>0.41087237089034312</v>
      </c>
      <c r="J11" s="76">
        <f>分析係数表!G14</f>
        <v>0.17656215254614188</v>
      </c>
      <c r="K11" s="78">
        <f t="shared" si="3"/>
        <v>7.2544510226135742E-2</v>
      </c>
      <c r="L11" s="79"/>
      <c r="M11" s="80"/>
      <c r="N11" s="81">
        <f>分析係数表!H14</f>
        <v>1.0569488826143035E-3</v>
      </c>
      <c r="O11" s="82">
        <f t="shared" si="4"/>
        <v>2.0476707191755823E-2</v>
      </c>
      <c r="P11" s="76">
        <f>分析係数表!C14</f>
        <v>3.4828780992665287E-2</v>
      </c>
      <c r="Q11" s="82">
        <f t="shared" si="5"/>
        <v>7.131787502325978E-4</v>
      </c>
      <c r="R11" s="83">
        <v>3.0078925099520041E-3</v>
      </c>
      <c r="S11" s="84">
        <f t="shared" si="6"/>
        <v>0.4138802634002951</v>
      </c>
      <c r="T11" s="85">
        <f>分析係数表!F14</f>
        <v>0.31487658438959304</v>
      </c>
      <c r="U11" s="86">
        <f t="shared" si="7"/>
        <v>0.13032120368575001</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投入係数表!X12</f>
        <v>3.460328556448794E-2</v>
      </c>
      <c r="E12" s="77">
        <f t="shared" si="0"/>
        <v>3.4603285564487942</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0.14998803117450016</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投入係数表!X13</f>
        <v>1.8641500640801585E-3</v>
      </c>
      <c r="E13" s="77">
        <f t="shared" si="0"/>
        <v>0.18641500640801584</v>
      </c>
      <c r="F13" s="76">
        <f>分析係数表!C16</f>
        <v>1.5929944110702698E-2</v>
      </c>
      <c r="G13" s="77">
        <f t="shared" si="1"/>
        <v>2.9695806334759777E-3</v>
      </c>
      <c r="H13" s="77">
        <v>5.4431135198751823E-3</v>
      </c>
      <c r="I13" s="77">
        <f t="shared" si="2"/>
        <v>5.4431135198751823E-3</v>
      </c>
      <c r="J13" s="76">
        <f>分析係数表!G16</f>
        <v>3.3304867634500426E-2</v>
      </c>
      <c r="K13" s="78">
        <f t="shared" si="3"/>
        <v>1.8128217529900264E-4</v>
      </c>
      <c r="L13" s="79"/>
      <c r="M13" s="80"/>
      <c r="N13" s="81">
        <f>分析係数表!H16</f>
        <v>1.5715955716225912E-2</v>
      </c>
      <c r="O13" s="82">
        <f t="shared" si="4"/>
        <v>0.30447170031891962</v>
      </c>
      <c r="P13" s="76">
        <f>分析係数表!C16</f>
        <v>1.5929944110702698E-2</v>
      </c>
      <c r="Q13" s="82">
        <f t="shared" si="5"/>
        <v>4.8502171693710107E-3</v>
      </c>
      <c r="R13" s="83">
        <v>5.626222660042585E-3</v>
      </c>
      <c r="S13" s="84">
        <f t="shared" si="6"/>
        <v>1.1069336179917767E-2</v>
      </c>
      <c r="T13" s="85">
        <f>分析係数表!F16</f>
        <v>0.28693424423569597</v>
      </c>
      <c r="U13" s="86">
        <f t="shared" si="7"/>
        <v>3.1761716109755503E-3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投入係数表!X14</f>
        <v>5.662355819643481E-2</v>
      </c>
      <c r="E14" s="77">
        <f t="shared" si="0"/>
        <v>5.6623558196434809</v>
      </c>
      <c r="F14" s="76">
        <f>分析係数表!C17</f>
        <v>3.0755163958272713E-2</v>
      </c>
      <c r="G14" s="77">
        <f t="shared" si="1"/>
        <v>0.17414668162321492</v>
      </c>
      <c r="H14" s="77">
        <v>0.17906267718532384</v>
      </c>
      <c r="I14" s="77">
        <f t="shared" si="2"/>
        <v>0.17906267718532384</v>
      </c>
      <c r="J14" s="76">
        <f>分析係数表!G17</f>
        <v>0.21735668789808918</v>
      </c>
      <c r="K14" s="78">
        <f t="shared" si="3"/>
        <v>3.8920470439166729E-2</v>
      </c>
      <c r="L14" s="79"/>
      <c r="M14" s="80"/>
      <c r="N14" s="81">
        <f>分析係数表!H17</f>
        <v>2.8450203005708319E-3</v>
      </c>
      <c r="O14" s="82">
        <f t="shared" si="4"/>
        <v>5.5117753192846501E-2</v>
      </c>
      <c r="P14" s="76">
        <f>分析係数表!C17</f>
        <v>3.0755163958272713E-2</v>
      </c>
      <c r="Q14" s="82">
        <f t="shared" si="5"/>
        <v>1.6951555364576034E-3</v>
      </c>
      <c r="R14" s="83">
        <v>3.620112955256894E-3</v>
      </c>
      <c r="S14" s="84">
        <f t="shared" si="6"/>
        <v>0.18268279014058073</v>
      </c>
      <c r="T14" s="85">
        <f>分析係数表!F17</f>
        <v>0.33877388535031849</v>
      </c>
      <c r="U14" s="86">
        <f t="shared" si="7"/>
        <v>6.1888158602561388E-2</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投入係数表!X15</f>
        <v>2.5632063381102179E-3</v>
      </c>
      <c r="E15" s="77">
        <f t="shared" si="0"/>
        <v>0.25632063381102177</v>
      </c>
      <c r="F15" s="76">
        <f>分析係数表!C18</f>
        <v>0.10308017346825304</v>
      </c>
      <c r="G15" s="77">
        <f t="shared" si="1"/>
        <v>2.6421575396732691E-2</v>
      </c>
      <c r="H15" s="77">
        <v>2.8920443347348532E-2</v>
      </c>
      <c r="I15" s="77">
        <f t="shared" si="2"/>
        <v>2.8920443347348532E-2</v>
      </c>
      <c r="J15" s="76">
        <f>分析係数表!G18</f>
        <v>0.21565836298932384</v>
      </c>
      <c r="K15" s="78">
        <f t="shared" si="3"/>
        <v>6.2369354692146653E-3</v>
      </c>
      <c r="L15" s="79"/>
      <c r="M15" s="80"/>
      <c r="N15" s="81">
        <f>分析係数表!H18</f>
        <v>4.148325689659146E-4</v>
      </c>
      <c r="O15" s="82">
        <f t="shared" si="4"/>
        <v>8.0367226722530376E-3</v>
      </c>
      <c r="P15" s="76">
        <f>分析係数表!C18</f>
        <v>0.10308017346825304</v>
      </c>
      <c r="Q15" s="82">
        <f t="shared" si="5"/>
        <v>8.2842676717208524E-4</v>
      </c>
      <c r="R15" s="83">
        <v>2.0690907523353897E-3</v>
      </c>
      <c r="S15" s="84">
        <f t="shared" si="6"/>
        <v>3.0989534099683923E-2</v>
      </c>
      <c r="T15" s="85">
        <f>分析係数表!F18</f>
        <v>0.45978647686832741</v>
      </c>
      <c r="U15" s="86">
        <f t="shared" si="7"/>
        <v>1.4248568703484565E-2</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投入係数表!X16</f>
        <v>1.9806594430851684E-3</v>
      </c>
      <c r="E16" s="77">
        <f t="shared" si="0"/>
        <v>0.19806594430851684</v>
      </c>
      <c r="F16" s="76">
        <f>分析係数表!C19</f>
        <v>0.24776062511911567</v>
      </c>
      <c r="G16" s="77">
        <f t="shared" si="1"/>
        <v>4.9072942176686084E-2</v>
      </c>
      <c r="H16" s="77">
        <v>6.238334755700245E-2</v>
      </c>
      <c r="I16" s="77">
        <f t="shared" si="2"/>
        <v>6.238334755700245E-2</v>
      </c>
      <c r="J16" s="76">
        <f>分析係数表!G19</f>
        <v>5.7676438653637349E-2</v>
      </c>
      <c r="K16" s="78">
        <f t="shared" si="3"/>
        <v>3.5980493183799893E-3</v>
      </c>
      <c r="L16" s="79"/>
      <c r="M16" s="80"/>
      <c r="N16" s="81">
        <f>分析係数表!H19</f>
        <v>-1.0648958666941103E-4</v>
      </c>
      <c r="O16" s="82">
        <f t="shared" si="4"/>
        <v>-2.0630667396205117E-3</v>
      </c>
      <c r="P16" s="76">
        <f>分析係数表!C19</f>
        <v>0.24776062511911567</v>
      </c>
      <c r="Q16" s="82">
        <f t="shared" si="5"/>
        <v>-5.1114670507083383E-4</v>
      </c>
      <c r="R16" s="83">
        <v>1.7495485890396849E-3</v>
      </c>
      <c r="S16" s="84">
        <f t="shared" si="6"/>
        <v>6.4132896146042132E-2</v>
      </c>
      <c r="T16" s="85">
        <f>分析係数表!F19</f>
        <v>0.24017372421281216</v>
      </c>
      <c r="U16" s="86">
        <f t="shared" si="7"/>
        <v>1.5403036511948447E-2</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投入係数表!X17</f>
        <v>8.0391471513456825E-3</v>
      </c>
      <c r="E17" s="77">
        <f t="shared" si="0"/>
        <v>0.80391471513456825</v>
      </c>
      <c r="F17" s="76">
        <f>分析係数表!C20</f>
        <v>4.2097488921713389E-2</v>
      </c>
      <c r="G17" s="77">
        <f t="shared" si="1"/>
        <v>3.384279081437986E-2</v>
      </c>
      <c r="H17" s="77">
        <v>3.504034323534802E-2</v>
      </c>
      <c r="I17" s="77">
        <f t="shared" si="2"/>
        <v>3.504034323534802E-2</v>
      </c>
      <c r="J17" s="76">
        <f>分析係数表!G20</f>
        <v>0.10005104645227157</v>
      </c>
      <c r="K17" s="78">
        <f t="shared" si="3"/>
        <v>3.5058230087433449E-3</v>
      </c>
      <c r="L17" s="79"/>
      <c r="M17" s="80"/>
      <c r="N17" s="81">
        <f>分析係数表!H20</f>
        <v>5.1814336200340294E-4</v>
      </c>
      <c r="O17" s="82">
        <f t="shared" si="4"/>
        <v>1.0038205330093834E-2</v>
      </c>
      <c r="P17" s="76">
        <f>分析係数表!C20</f>
        <v>4.2097488921713389E-2</v>
      </c>
      <c r="Q17" s="82">
        <f t="shared" si="5"/>
        <v>4.2258323767750949E-4</v>
      </c>
      <c r="R17" s="83">
        <v>9.8520104024488035E-4</v>
      </c>
      <c r="S17" s="84">
        <f t="shared" si="6"/>
        <v>3.6025544275592902E-2</v>
      </c>
      <c r="T17" s="85">
        <f>分析係数表!F20</f>
        <v>0.22307299642674835</v>
      </c>
      <c r="U17" s="86">
        <f t="shared" si="7"/>
        <v>8.0363261094610009E-3</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投入係数表!X18</f>
        <v>6.7575439822905748E-3</v>
      </c>
      <c r="E18" s="77">
        <f t="shared" si="0"/>
        <v>0.67575439822905747</v>
      </c>
      <c r="F18" s="76">
        <f>分析係数表!C21</f>
        <v>2.2200270354580387E-2</v>
      </c>
      <c r="G18" s="77">
        <f t="shared" si="1"/>
        <v>1.5001930333981854E-2</v>
      </c>
      <c r="H18" s="77">
        <v>1.6332279064931433E-2</v>
      </c>
      <c r="I18" s="77">
        <f t="shared" si="2"/>
        <v>1.6332279064931433E-2</v>
      </c>
      <c r="J18" s="76">
        <f>分析係数表!G21</f>
        <v>0.28466453674121406</v>
      </c>
      <c r="K18" s="78">
        <f t="shared" si="3"/>
        <v>4.6492206539469356E-3</v>
      </c>
      <c r="L18" s="79"/>
      <c r="M18" s="80"/>
      <c r="N18" s="81">
        <f>分析係数表!H21</f>
        <v>8.5827428061913363E-4</v>
      </c>
      <c r="O18" s="82">
        <f t="shared" si="4"/>
        <v>1.6627702080523526E-2</v>
      </c>
      <c r="P18" s="76">
        <f>分析係数表!C21</f>
        <v>2.2200270354580387E-2</v>
      </c>
      <c r="Q18" s="82">
        <f t="shared" si="5"/>
        <v>3.6913948156304106E-4</v>
      </c>
      <c r="R18" s="83">
        <v>1.0283630828177564E-3</v>
      </c>
      <c r="S18" s="84">
        <f t="shared" si="6"/>
        <v>1.736064214774919E-2</v>
      </c>
      <c r="T18" s="85">
        <f>分析係数表!F21</f>
        <v>0.42523961661341853</v>
      </c>
      <c r="U18" s="86">
        <f t="shared" si="7"/>
        <v>7.3824328110716209E-3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投入係数表!X19</f>
        <v>3.4952813701502968E-4</v>
      </c>
      <c r="E19" s="77">
        <f t="shared" si="0"/>
        <v>3.4952813701502966E-2</v>
      </c>
      <c r="F19" s="76">
        <f>分析係数表!C22</f>
        <v>3.5555555555555562E-2</v>
      </c>
      <c r="G19" s="77">
        <f t="shared" si="1"/>
        <v>1.2427667093867724E-3</v>
      </c>
      <c r="H19" s="77">
        <v>2.4491036916225446E-3</v>
      </c>
      <c r="I19" s="77">
        <f t="shared" si="2"/>
        <v>2.4491036916225446E-3</v>
      </c>
      <c r="J19" s="76">
        <f>分析係数表!G22</f>
        <v>0.1945879458794588</v>
      </c>
      <c r="K19" s="78">
        <f t="shared" si="3"/>
        <v>4.7656605659863045E-4</v>
      </c>
      <c r="L19" s="79"/>
      <c r="M19" s="80"/>
      <c r="N19" s="81">
        <f>分析係数表!H22</f>
        <v>4.0529618807014647E-5</v>
      </c>
      <c r="O19" s="82">
        <f t="shared" si="4"/>
        <v>7.8519704269138879E-4</v>
      </c>
      <c r="P19" s="76">
        <f>分析係数表!C22</f>
        <v>3.5555555555555562E-2</v>
      </c>
      <c r="Q19" s="82">
        <f t="shared" si="5"/>
        <v>2.7918117073471607E-5</v>
      </c>
      <c r="R19" s="83">
        <v>4.5497016036600765E-4</v>
      </c>
      <c r="S19" s="84">
        <f t="shared" si="6"/>
        <v>2.9040738519885523E-3</v>
      </c>
      <c r="T19" s="85">
        <f>分析係数表!F22</f>
        <v>0.41303813038130383</v>
      </c>
      <c r="U19" s="86">
        <f t="shared" si="7"/>
        <v>1.199493234314583E-3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投入係数表!X20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4.6188061334787571E-4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投入係数表!X21</f>
        <v>1.165093790050099E-4</v>
      </c>
      <c r="E21" s="77">
        <f t="shared" si="0"/>
        <v>1.165093790050099E-2</v>
      </c>
      <c r="F21" s="76">
        <f>分析係数表!C24</f>
        <v>0.31901223099551013</v>
      </c>
      <c r="G21" s="77">
        <f t="shared" si="1"/>
        <v>3.7167916928289657E-3</v>
      </c>
      <c r="H21" s="77">
        <v>1.1113573278893387E-2</v>
      </c>
      <c r="I21" s="77">
        <f t="shared" si="2"/>
        <v>1.1113573278893387E-2</v>
      </c>
      <c r="J21" s="76">
        <f>分析係数表!G24</f>
        <v>0.20822960902035437</v>
      </c>
      <c r="K21" s="78">
        <f t="shared" si="3"/>
        <v>2.3141750186830277E-3</v>
      </c>
      <c r="L21" s="79"/>
      <c r="M21" s="80"/>
      <c r="N21" s="81">
        <f>分析係数表!H24</f>
        <v>2.9960129980871608E-4</v>
      </c>
      <c r="O21" s="82">
        <f t="shared" si="4"/>
        <v>5.8042997077383043E-3</v>
      </c>
      <c r="P21" s="76">
        <f>分析係数表!C24</f>
        <v>0.31901223099551013</v>
      </c>
      <c r="Q21" s="82">
        <f t="shared" si="5"/>
        <v>1.8516425991321839E-3</v>
      </c>
      <c r="R21" s="83">
        <v>7.8591063287693896E-3</v>
      </c>
      <c r="S21" s="84">
        <f t="shared" si="6"/>
        <v>1.8972679607662777E-2</v>
      </c>
      <c r="T21" s="85">
        <f>分析係数表!F24</f>
        <v>0.39288329184360815</v>
      </c>
      <c r="U21" s="86">
        <f t="shared" si="7"/>
        <v>7.4540488193526478E-3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投入係数表!X22</f>
        <v>4.427356402190376E-3</v>
      </c>
      <c r="E22" s="77">
        <f t="shared" si="0"/>
        <v>0.44273564021903761</v>
      </c>
      <c r="F22" s="76">
        <f>分析係数表!C25</f>
        <v>9.6759875721260657E-3</v>
      </c>
      <c r="G22" s="77">
        <f t="shared" si="1"/>
        <v>4.2839045524966854E-3</v>
      </c>
      <c r="H22" s="77">
        <v>4.8086337588568416E-3</v>
      </c>
      <c r="I22" s="77">
        <f t="shared" si="2"/>
        <v>4.8086337588568416E-3</v>
      </c>
      <c r="J22" s="76">
        <f>分析係数表!G25</f>
        <v>0.19730305180979418</v>
      </c>
      <c r="K22" s="78">
        <f t="shared" si="3"/>
        <v>9.4875811565805677E-4</v>
      </c>
      <c r="L22" s="79"/>
      <c r="M22" s="80"/>
      <c r="N22" s="81">
        <f>分析係数表!H25</f>
        <v>4.8079253682831098E-4</v>
      </c>
      <c r="O22" s="82">
        <f t="shared" si="4"/>
        <v>9.3145923691821605E-3</v>
      </c>
      <c r="P22" s="76">
        <f>分析係数表!C25</f>
        <v>9.6759875721260657E-3</v>
      </c>
      <c r="Q22" s="82">
        <f t="shared" si="5"/>
        <v>9.0127880003626866E-5</v>
      </c>
      <c r="R22" s="83">
        <v>6.6422599578222431E-4</v>
      </c>
      <c r="S22" s="84">
        <f t="shared" si="6"/>
        <v>5.4728597546390657E-3</v>
      </c>
      <c r="T22" s="85">
        <f>分析係数表!F25</f>
        <v>0.35095812633073104</v>
      </c>
      <c r="U22" s="86">
        <f t="shared" si="7"/>
        <v>1.9207446051589909E-3</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投入係数表!X23</f>
        <v>8.1556565303506935E-4</v>
      </c>
      <c r="E23" s="77">
        <f t="shared" si="0"/>
        <v>8.1556565303506939E-2</v>
      </c>
      <c r="F23" s="76">
        <f>分析係数表!C26</f>
        <v>0.20974434975917011</v>
      </c>
      <c r="G23" s="77">
        <f t="shared" si="1"/>
        <v>1.7106028758175358E-2</v>
      </c>
      <c r="H23" s="77">
        <v>2.3935266426758681E-2</v>
      </c>
      <c r="I23" s="77">
        <f t="shared" si="2"/>
        <v>2.3935266426758681E-2</v>
      </c>
      <c r="J23" s="76">
        <f>分析係数表!G26</f>
        <v>0.19643642762868455</v>
      </c>
      <c r="K23" s="78">
        <f t="shared" si="3"/>
        <v>4.7017582312132641E-3</v>
      </c>
      <c r="L23" s="79"/>
      <c r="M23" s="80"/>
      <c r="N23" s="81">
        <f>分析係数表!H26</f>
        <v>9.4871095944733495E-3</v>
      </c>
      <c r="O23" s="82">
        <f t="shared" si="4"/>
        <v>0.18379769207156468</v>
      </c>
      <c r="P23" s="76">
        <f>分析係数表!C26</f>
        <v>0.20974434975917011</v>
      </c>
      <c r="Q23" s="82">
        <f t="shared" si="5"/>
        <v>3.855052741078651E-2</v>
      </c>
      <c r="R23" s="83">
        <v>4.2239583253159296E-2</v>
      </c>
      <c r="S23" s="84">
        <f t="shared" si="6"/>
        <v>6.6174849679917977E-2</v>
      </c>
      <c r="T23" s="85">
        <f>分析係数表!F26</f>
        <v>0.33536547042926279</v>
      </c>
      <c r="U23" s="86">
        <f t="shared" si="7"/>
        <v>2.2192759593491443E-2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投入係数表!X24</f>
        <v>0</v>
      </c>
      <c r="E24" s="77">
        <f t="shared" si="0"/>
        <v>0</v>
      </c>
      <c r="F24" s="76">
        <f>分析係数表!C27</f>
        <v>0.55184986183604545</v>
      </c>
      <c r="G24" s="77">
        <f t="shared" si="1"/>
        <v>0</v>
      </c>
      <c r="H24" s="77">
        <v>3.0990798365431609E-3</v>
      </c>
      <c r="I24" s="77">
        <f t="shared" si="2"/>
        <v>3.0990798365431609E-3</v>
      </c>
      <c r="J24" s="76">
        <f>分析係数表!G27</f>
        <v>0.17101045662340392</v>
      </c>
      <c r="K24" s="78">
        <f t="shared" si="3"/>
        <v>5.2997505795962995E-4</v>
      </c>
      <c r="L24" s="79"/>
      <c r="M24" s="80"/>
      <c r="N24" s="81">
        <f>分析係数表!H27</f>
        <v>1.0662468539876775E-2</v>
      </c>
      <c r="O24" s="82">
        <f t="shared" si="4"/>
        <v>0.20656840630961495</v>
      </c>
      <c r="P24" s="76">
        <f>分析係数表!C27</f>
        <v>0.55184986183604545</v>
      </c>
      <c r="Q24" s="82">
        <f t="shared" si="5"/>
        <v>0.11399474648165311</v>
      </c>
      <c r="R24" s="83">
        <v>0.11717379082741647</v>
      </c>
      <c r="S24" s="84">
        <f t="shared" si="6"/>
        <v>0.12027287066395963</v>
      </c>
      <c r="T24" s="85">
        <f>分析係数表!F27</f>
        <v>0.32260522305711731</v>
      </c>
      <c r="U24" s="86">
        <f t="shared" si="7"/>
        <v>3.8800656268266516E-2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投入係数表!X25</f>
        <v>0</v>
      </c>
      <c r="E25" s="77">
        <f t="shared" si="0"/>
        <v>0</v>
      </c>
      <c r="F25" s="76">
        <f>分析係数表!C28</f>
        <v>0.10247957574888922</v>
      </c>
      <c r="G25" s="77">
        <f t="shared" si="1"/>
        <v>0</v>
      </c>
      <c r="H25" s="77">
        <v>1.7226952285619518E-2</v>
      </c>
      <c r="I25" s="77">
        <f t="shared" si="2"/>
        <v>1.7226952285619518E-2</v>
      </c>
      <c r="J25" s="76">
        <f>分析係数表!G28</f>
        <v>0.12481362671124566</v>
      </c>
      <c r="K25" s="78">
        <f t="shared" si="3"/>
        <v>2.1501583919497549E-3</v>
      </c>
      <c r="L25" s="79"/>
      <c r="M25" s="80"/>
      <c r="N25" s="81">
        <f>分析係数表!H28</f>
        <v>1.8186673066637845E-2</v>
      </c>
      <c r="O25" s="82">
        <f t="shared" si="4"/>
        <v>0.35233792788220453</v>
      </c>
      <c r="P25" s="76">
        <f>分析係数表!C28</f>
        <v>0.10247957574888922</v>
      </c>
      <c r="Q25" s="82">
        <f t="shared" si="5"/>
        <v>3.6107441369611047E-2</v>
      </c>
      <c r="R25" s="83">
        <v>4.2162610126265876E-2</v>
      </c>
      <c r="S25" s="84">
        <f t="shared" si="6"/>
        <v>5.9389562411885394E-2</v>
      </c>
      <c r="T25" s="85">
        <f>分析係数表!F28</f>
        <v>0.21379840057832197</v>
      </c>
      <c r="U25" s="86">
        <f t="shared" si="7"/>
        <v>1.2697393454707526E-2</v>
      </c>
      <c r="V25" s="87">
        <f>分析係数表!D28</f>
        <v>1.5632765553698098E-2</v>
      </c>
      <c r="W25" s="88">
        <f t="shared" si="8"/>
        <v>0</v>
      </c>
      <c r="X25" s="76">
        <f>分析係数表!E28</f>
        <v>1.5564993448696517E-2</v>
      </c>
      <c r="Y25" s="89">
        <f t="shared" si="9"/>
        <v>0</v>
      </c>
    </row>
    <row r="26" spans="1:25" x14ac:dyDescent="0.2">
      <c r="A26" s="6" t="s">
        <v>14</v>
      </c>
      <c r="B26" s="5" t="s">
        <v>50</v>
      </c>
      <c r="C26" s="75">
        <f>最終需要_まとめ!C27</f>
        <v>100</v>
      </c>
      <c r="D26" s="76">
        <f>投入係数表!X26</f>
        <v>5.4759408132354657E-2</v>
      </c>
      <c r="E26" s="77">
        <f t="shared" si="0"/>
        <v>5.4759408132354661</v>
      </c>
      <c r="F26" s="76">
        <f>分析係数表!C29</f>
        <v>7.3115977067071958E-2</v>
      </c>
      <c r="G26" s="77">
        <f t="shared" si="1"/>
        <v>0.4003787629211677</v>
      </c>
      <c r="H26" s="77">
        <v>0.40803507679193163</v>
      </c>
      <c r="I26" s="77">
        <f t="shared" si="2"/>
        <v>100.40803507679193</v>
      </c>
      <c r="J26" s="76">
        <f>分析係数表!G29</f>
        <v>0.26098100897122217</v>
      </c>
      <c r="K26" s="78">
        <f t="shared" si="3"/>
        <v>26.204590303159026</v>
      </c>
      <c r="L26" s="79"/>
      <c r="M26" s="80"/>
      <c r="N26" s="81">
        <f>分析係数表!H29</f>
        <v>9.6190295301981418E-3</v>
      </c>
      <c r="O26" s="82">
        <f t="shared" si="4"/>
        <v>0.18635343146542291</v>
      </c>
      <c r="P26" s="76">
        <f>分析係数表!C29</f>
        <v>7.3115977067071958E-2</v>
      </c>
      <c r="Q26" s="82">
        <f t="shared" si="5"/>
        <v>1.3625413221396028E-2</v>
      </c>
      <c r="R26" s="83">
        <v>1.8941404850632292E-2</v>
      </c>
      <c r="S26" s="84">
        <f t="shared" si="6"/>
        <v>100.42697648164257</v>
      </c>
      <c r="T26" s="85">
        <f>分析係数表!F29</f>
        <v>0.46988232552720494</v>
      </c>
      <c r="U26" s="86">
        <f t="shared" si="7"/>
        <v>47.188861254860129</v>
      </c>
      <c r="V26" s="87">
        <f>分析係数表!D29</f>
        <v>9.2857975066992893E-2</v>
      </c>
      <c r="W26" s="88">
        <f t="shared" si="8"/>
        <v>9</v>
      </c>
      <c r="X26" s="76">
        <f>分析係数表!E29</f>
        <v>6.7808458580915762E-2</v>
      </c>
      <c r="Y26" s="89">
        <f t="shared" si="9"/>
        <v>7</v>
      </c>
    </row>
    <row r="27" spans="1:25" x14ac:dyDescent="0.2">
      <c r="A27" s="6" t="s">
        <v>15</v>
      </c>
      <c r="B27" s="5" t="s">
        <v>36</v>
      </c>
      <c r="C27" s="90"/>
      <c r="D27" s="76">
        <f>投入係数表!X27</f>
        <v>1.5146219270651287E-3</v>
      </c>
      <c r="E27" s="77">
        <f t="shared" si="0"/>
        <v>0.15146219270651287</v>
      </c>
      <c r="F27" s="76">
        <f>分析係数表!C30</f>
        <v>1</v>
      </c>
      <c r="G27" s="77">
        <f t="shared" si="1"/>
        <v>0.15146219270651287</v>
      </c>
      <c r="H27" s="77">
        <v>0.21004176212226866</v>
      </c>
      <c r="I27" s="77">
        <f t="shared" si="2"/>
        <v>0.21004176212226866</v>
      </c>
      <c r="J27" s="76">
        <f>分析係数表!G30</f>
        <v>0.34448146018035225</v>
      </c>
      <c r="K27" s="78">
        <f t="shared" si="3"/>
        <v>7.235549291473331E-2</v>
      </c>
      <c r="L27" s="79"/>
      <c r="M27" s="80"/>
      <c r="N27" s="81">
        <f>分析係数表!H30</f>
        <v>0</v>
      </c>
      <c r="O27" s="82">
        <f t="shared" si="4"/>
        <v>0</v>
      </c>
      <c r="P27" s="76">
        <f>分析係数表!C30</f>
        <v>1</v>
      </c>
      <c r="Q27" s="82">
        <f t="shared" si="5"/>
        <v>0</v>
      </c>
      <c r="R27" s="83">
        <v>7.1938118186681776E-2</v>
      </c>
      <c r="S27" s="84">
        <f t="shared" si="6"/>
        <v>0.28197988030895044</v>
      </c>
      <c r="T27" s="85">
        <f>分析係数表!F30</f>
        <v>0.44085379748895859</v>
      </c>
      <c r="U27" s="86">
        <f t="shared" si="7"/>
        <v>0.12431190104968282</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投入係数表!X28</f>
        <v>2.1670744494931841E-2</v>
      </c>
      <c r="E28" s="77">
        <f t="shared" si="0"/>
        <v>2.167074449493184</v>
      </c>
      <c r="F28" s="76">
        <f>分析係数表!C31</f>
        <v>1.6119481544838443E-2</v>
      </c>
      <c r="G28" s="77">
        <f t="shared" si="1"/>
        <v>3.4932116594896305E-2</v>
      </c>
      <c r="H28" s="77">
        <v>3.9350640571993951E-2</v>
      </c>
      <c r="I28" s="77">
        <f t="shared" si="2"/>
        <v>3.9350640571993951E-2</v>
      </c>
      <c r="J28" s="76">
        <f>分析係数表!G31</f>
        <v>7.1065989847715741E-2</v>
      </c>
      <c r="K28" s="78">
        <f t="shared" si="3"/>
        <v>2.7964922233904331E-3</v>
      </c>
      <c r="L28" s="79"/>
      <c r="M28" s="80"/>
      <c r="N28" s="81">
        <f>分析係数表!H31</f>
        <v>2.0936329558250998E-2</v>
      </c>
      <c r="O28" s="82">
        <f t="shared" si="4"/>
        <v>0.40560815862165955</v>
      </c>
      <c r="P28" s="76">
        <f>分析係数表!C31</f>
        <v>1.6119481544838443E-2</v>
      </c>
      <c r="Q28" s="82">
        <f t="shared" si="5"/>
        <v>6.5381932273377453E-3</v>
      </c>
      <c r="R28" s="83">
        <v>9.290143130018096E-3</v>
      </c>
      <c r="S28" s="84">
        <f t="shared" si="6"/>
        <v>4.8640783702012046E-2</v>
      </c>
      <c r="T28" s="85">
        <f>分析係数表!F31</f>
        <v>0.34619289340101522</v>
      </c>
      <c r="U28" s="86">
        <f t="shared" si="7"/>
        <v>1.6839093647092494E-2</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投入係数表!X29</f>
        <v>6.9905627403005937E-4</v>
      </c>
      <c r="E29" s="77">
        <f t="shared" si="0"/>
        <v>6.9905627403005932E-2</v>
      </c>
      <c r="F29" s="76">
        <f>分析係数表!C32</f>
        <v>1</v>
      </c>
      <c r="G29" s="77">
        <f t="shared" si="1"/>
        <v>6.9905627403005932E-2</v>
      </c>
      <c r="H29" s="77">
        <v>0.10932151355148345</v>
      </c>
      <c r="I29" s="77">
        <f t="shared" si="2"/>
        <v>0.10932151355148345</v>
      </c>
      <c r="J29" s="76">
        <f>分析係数表!G32</f>
        <v>0.14031413612565444</v>
      </c>
      <c r="K29" s="78">
        <f t="shared" si="3"/>
        <v>1.5339353733925426E-2</v>
      </c>
      <c r="L29" s="79"/>
      <c r="M29" s="80"/>
      <c r="N29" s="81">
        <f>分析係数表!H32</f>
        <v>7.8667195406007442E-3</v>
      </c>
      <c r="O29" s="82">
        <f t="shared" si="4"/>
        <v>0.15240520638435406</v>
      </c>
      <c r="P29" s="76">
        <f>分析係数表!C32</f>
        <v>1</v>
      </c>
      <c r="Q29" s="82">
        <f t="shared" si="5"/>
        <v>0.15240520638435406</v>
      </c>
      <c r="R29" s="83">
        <v>0.20286524138672571</v>
      </c>
      <c r="S29" s="84">
        <f t="shared" si="6"/>
        <v>0.31218675493820913</v>
      </c>
      <c r="T29" s="85">
        <f>分析係数表!F32</f>
        <v>0.48305318269495728</v>
      </c>
      <c r="U29" s="86">
        <f t="shared" si="7"/>
        <v>0.1508028055681126</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投入係数表!X30</f>
        <v>3.4952813701502968E-4</v>
      </c>
      <c r="E30" s="77">
        <f t="shared" si="0"/>
        <v>3.4952813701502966E-2</v>
      </c>
      <c r="F30" s="76">
        <f>分析係数表!C33</f>
        <v>0.76063364256957811</v>
      </c>
      <c r="G30" s="77">
        <f t="shared" si="1"/>
        <v>2.6586286003830058E-2</v>
      </c>
      <c r="H30" s="77">
        <v>6.2653958097324158E-2</v>
      </c>
      <c r="I30" s="77">
        <f t="shared" si="2"/>
        <v>6.2653958097324158E-2</v>
      </c>
      <c r="J30" s="76">
        <f>分析係数表!G33</f>
        <v>0.50769407441433168</v>
      </c>
      <c r="K30" s="78">
        <f t="shared" si="3"/>
        <v>3.1809043264615311E-2</v>
      </c>
      <c r="L30" s="79"/>
      <c r="M30" s="80"/>
      <c r="N30" s="81">
        <f>分析係数表!H33</f>
        <v>8.9800920101816757E-4</v>
      </c>
      <c r="O30" s="82">
        <f t="shared" si="4"/>
        <v>1.7397503102769985E-2</v>
      </c>
      <c r="P30" s="76">
        <f>分析係数表!C33</f>
        <v>0.76063364256957811</v>
      </c>
      <c r="Q30" s="82">
        <f t="shared" si="5"/>
        <v>1.3233126156675471E-2</v>
      </c>
      <c r="R30" s="83">
        <v>4.3342406289769861E-2</v>
      </c>
      <c r="S30" s="84">
        <f t="shared" si="6"/>
        <v>0.10599636438709402</v>
      </c>
      <c r="T30" s="85">
        <f>分析係数表!F33</f>
        <v>0.64710610932475887</v>
      </c>
      <c r="U30" s="86">
        <f t="shared" si="7"/>
        <v>6.8590894961101836E-2</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投入係数表!X31</f>
        <v>7.4682511942211344E-2</v>
      </c>
      <c r="E31" s="77">
        <f t="shared" si="0"/>
        <v>7.4682511942211347</v>
      </c>
      <c r="F31" s="76">
        <f>分析係数表!C34</f>
        <v>0.60932856586849216</v>
      </c>
      <c r="G31" s="77">
        <f t="shared" si="1"/>
        <v>4.550618789720418</v>
      </c>
      <c r="H31" s="77">
        <v>4.7377630981834837</v>
      </c>
      <c r="I31" s="77">
        <f t="shared" si="2"/>
        <v>4.7377630981834837</v>
      </c>
      <c r="J31" s="76">
        <f>分析係数表!G34</f>
        <v>0.42480111354608457</v>
      </c>
      <c r="K31" s="78">
        <f t="shared" si="3"/>
        <v>2.0126070398258915</v>
      </c>
      <c r="L31" s="79"/>
      <c r="M31" s="80"/>
      <c r="N31" s="81">
        <f>分析係数表!H34</f>
        <v>0.14716781407871807</v>
      </c>
      <c r="O31" s="82">
        <f t="shared" si="4"/>
        <v>2.8511428381351021</v>
      </c>
      <c r="P31" s="76">
        <f>分析係数表!C34</f>
        <v>0.60932856586849216</v>
      </c>
      <c r="Q31" s="82">
        <f t="shared" si="5"/>
        <v>1.7372827766470842</v>
      </c>
      <c r="R31" s="83">
        <v>1.8985420017819352</v>
      </c>
      <c r="S31" s="84">
        <f t="shared" si="6"/>
        <v>6.6363050999654192</v>
      </c>
      <c r="T31" s="85">
        <f>分析係数表!F34</f>
        <v>0.70056004390220861</v>
      </c>
      <c r="U31" s="86">
        <f t="shared" si="7"/>
        <v>4.6491301921802251</v>
      </c>
      <c r="V31" s="87">
        <f>分析係数表!D34</f>
        <v>0.12153061706589328</v>
      </c>
      <c r="W31" s="88">
        <f t="shared" si="8"/>
        <v>1</v>
      </c>
      <c r="X31" s="76">
        <f>分析係数表!E34</f>
        <v>9.2329106655473059E-2</v>
      </c>
      <c r="Y31" s="89">
        <f t="shared" si="9"/>
        <v>1</v>
      </c>
    </row>
    <row r="32" spans="1:25" x14ac:dyDescent="0.2">
      <c r="A32" s="6" t="s">
        <v>20</v>
      </c>
      <c r="B32" s="5" t="s">
        <v>37</v>
      </c>
      <c r="C32" s="90"/>
      <c r="D32" s="76">
        <f>投入係数表!X32</f>
        <v>1.2466503553536059E-2</v>
      </c>
      <c r="E32" s="77">
        <f t="shared" si="0"/>
        <v>1.2466503553536059</v>
      </c>
      <c r="F32" s="76">
        <f>分析係数表!C35</f>
        <v>0.431182157394844</v>
      </c>
      <c r="G32" s="77">
        <f t="shared" si="1"/>
        <v>0.53753338973841669</v>
      </c>
      <c r="H32" s="77">
        <v>0.65045160951521641</v>
      </c>
      <c r="I32" s="77">
        <f t="shared" si="2"/>
        <v>0.65045160951521641</v>
      </c>
      <c r="J32" s="76">
        <f>分析係数表!G35</f>
        <v>0.31375152118597188</v>
      </c>
      <c r="K32" s="78">
        <f t="shared" si="3"/>
        <v>0.20408018194326294</v>
      </c>
      <c r="L32" s="79"/>
      <c r="M32" s="80"/>
      <c r="N32" s="81">
        <f>分析係数表!H35</f>
        <v>5.4452734914836147E-2</v>
      </c>
      <c r="O32" s="82">
        <f t="shared" si="4"/>
        <v>1.0549353208865482</v>
      </c>
      <c r="P32" s="76">
        <f>分析係数表!C35</f>
        <v>0.431182157394844</v>
      </c>
      <c r="Q32" s="82">
        <f t="shared" si="5"/>
        <v>0.45486928757188388</v>
      </c>
      <c r="R32" s="83">
        <v>0.66319323184124035</v>
      </c>
      <c r="S32" s="84">
        <f t="shared" si="6"/>
        <v>1.3136448413564568</v>
      </c>
      <c r="T32" s="85">
        <f>分析係数表!F35</f>
        <v>0.64533318582439059</v>
      </c>
      <c r="U32" s="86">
        <f t="shared" si="7"/>
        <v>0.84773861051433841</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投入係数表!X33</f>
        <v>1.8641500640801585E-3</v>
      </c>
      <c r="E33" s="77">
        <f t="shared" si="0"/>
        <v>0.18641500640801584</v>
      </c>
      <c r="F33" s="76">
        <f>分析係数表!C36</f>
        <v>0.9563715649468405</v>
      </c>
      <c r="G33" s="77">
        <f t="shared" si="1"/>
        <v>0.17828201140800939</v>
      </c>
      <c r="H33" s="77">
        <v>0.39984398874189325</v>
      </c>
      <c r="I33" s="77">
        <f t="shared" si="2"/>
        <v>0.39984398874189325</v>
      </c>
      <c r="J33" s="76">
        <f>分析係数表!G36</f>
        <v>5.2691079299754126E-2</v>
      </c>
      <c r="K33" s="78">
        <f t="shared" si="3"/>
        <v>2.1068211318329092E-2</v>
      </c>
      <c r="L33" s="79"/>
      <c r="M33" s="80"/>
      <c r="N33" s="81">
        <f>分析係数表!H36</f>
        <v>0.23827203956962312</v>
      </c>
      <c r="O33" s="82">
        <f t="shared" si="4"/>
        <v>4.6161426219417843</v>
      </c>
      <c r="P33" s="76">
        <f>分析係数表!C36</f>
        <v>0.9563715649468405</v>
      </c>
      <c r="Q33" s="82">
        <f t="shared" si="5"/>
        <v>4.4147475433642756</v>
      </c>
      <c r="R33" s="83">
        <v>4.6357857150068726</v>
      </c>
      <c r="S33" s="84">
        <f t="shared" si="6"/>
        <v>5.0356297037487661</v>
      </c>
      <c r="T33" s="85">
        <f>分析係数表!F36</f>
        <v>0.845410170661959</v>
      </c>
      <c r="U33" s="86">
        <f t="shared" si="7"/>
        <v>4.2571725672366743</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投入係数表!X34</f>
        <v>5.3011767447279506E-2</v>
      </c>
      <c r="E34" s="77">
        <f t="shared" si="0"/>
        <v>5.3011767447279503</v>
      </c>
      <c r="F34" s="76">
        <f>分析係数表!C37</f>
        <v>0.69581462679851724</v>
      </c>
      <c r="G34" s="77">
        <f t="shared" si="1"/>
        <v>3.6886363182258575</v>
      </c>
      <c r="H34" s="77">
        <v>3.9689950436699499</v>
      </c>
      <c r="I34" s="77">
        <f t="shared" si="2"/>
        <v>3.9689950436699499</v>
      </c>
      <c r="J34" s="76">
        <f>分析係数表!G37</f>
        <v>0.3862869649112583</v>
      </c>
      <c r="K34" s="78">
        <f t="shared" si="3"/>
        <v>1.533171049167092</v>
      </c>
      <c r="L34" s="79"/>
      <c r="M34" s="80"/>
      <c r="N34" s="81">
        <f>分析係数表!H37</f>
        <v>4.5947077854218935E-2</v>
      </c>
      <c r="O34" s="82">
        <f t="shared" si="4"/>
        <v>0.89015171406447102</v>
      </c>
      <c r="P34" s="76">
        <f>分析係数表!C37</f>
        <v>0.69581462679851724</v>
      </c>
      <c r="Q34" s="82">
        <f t="shared" si="5"/>
        <v>0.6193805827158303</v>
      </c>
      <c r="R34" s="83">
        <v>0.7477546789220707</v>
      </c>
      <c r="S34" s="84">
        <f t="shared" si="6"/>
        <v>4.716749722592021</v>
      </c>
      <c r="T34" s="85">
        <f>分析係数表!F37</f>
        <v>0.69012607082499655</v>
      </c>
      <c r="U34" s="86">
        <f t="shared" si="7"/>
        <v>3.2551519531173239</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投入係数表!X35</f>
        <v>5.2429220552254454E-3</v>
      </c>
      <c r="E35" s="77">
        <f t="shared" si="0"/>
        <v>0.52429220552254452</v>
      </c>
      <c r="F35" s="76">
        <f>分析係数表!C38</f>
        <v>0.41697687137236916</v>
      </c>
      <c r="G35" s="77">
        <f t="shared" si="1"/>
        <v>0.21861772354370979</v>
      </c>
      <c r="H35" s="77">
        <v>0.39550718643414484</v>
      </c>
      <c r="I35" s="77">
        <f t="shared" si="2"/>
        <v>0.39550718643414484</v>
      </c>
      <c r="J35" s="76">
        <f>分析係数表!G38</f>
        <v>8.9658129653451837E-2</v>
      </c>
      <c r="K35" s="78">
        <f t="shared" si="3"/>
        <v>3.5460434600184505E-2</v>
      </c>
      <c r="L35" s="79"/>
      <c r="M35" s="80"/>
      <c r="N35" s="81">
        <f>分析係数表!H38</f>
        <v>4.1195576072902453E-2</v>
      </c>
      <c r="O35" s="82">
        <f t="shared" si="4"/>
        <v>0.79809890782423942</v>
      </c>
      <c r="P35" s="76">
        <f>分析係数表!C38</f>
        <v>0.41697687137236916</v>
      </c>
      <c r="Q35" s="82">
        <f t="shared" si="5"/>
        <v>0.33278878563025621</v>
      </c>
      <c r="R35" s="83">
        <v>0.47004003346431283</v>
      </c>
      <c r="S35" s="84">
        <f t="shared" si="6"/>
        <v>0.86554721989845773</v>
      </c>
      <c r="T35" s="85">
        <f>分析係数表!F38</f>
        <v>0.51116828441118001</v>
      </c>
      <c r="U35" s="86">
        <f t="shared" si="7"/>
        <v>0.44244028747236103</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投入係数表!X36</f>
        <v>0</v>
      </c>
      <c r="E36" s="77">
        <f t="shared" si="0"/>
        <v>0</v>
      </c>
      <c r="F36" s="76">
        <f>分析係数表!C39</f>
        <v>1</v>
      </c>
      <c r="G36" s="77">
        <f t="shared" si="1"/>
        <v>0</v>
      </c>
      <c r="H36" s="77">
        <v>5.7534718739313791E-3</v>
      </c>
      <c r="I36" s="77">
        <f t="shared" si="2"/>
        <v>5.7534718739313791E-3</v>
      </c>
      <c r="J36" s="76">
        <f>分析係数表!G39</f>
        <v>0.3542438962035025</v>
      </c>
      <c r="K36" s="78">
        <f t="shared" si="3"/>
        <v>2.0381322933187185E-3</v>
      </c>
      <c r="L36" s="79"/>
      <c r="M36" s="80"/>
      <c r="N36" s="81">
        <f>分析係数表!H39</f>
        <v>3.5817057247689217E-3</v>
      </c>
      <c r="O36" s="82">
        <f t="shared" si="4"/>
        <v>6.9389864145295868E-2</v>
      </c>
      <c r="P36" s="76">
        <f>分析係数表!C39</f>
        <v>1</v>
      </c>
      <c r="Q36" s="82">
        <f t="shared" si="5"/>
        <v>6.9389864145295868E-2</v>
      </c>
      <c r="R36" s="83">
        <v>7.6008735159123625E-2</v>
      </c>
      <c r="S36" s="84">
        <f t="shared" si="6"/>
        <v>8.1762207033055007E-2</v>
      </c>
      <c r="T36" s="85">
        <f>分析係数表!F39</f>
        <v>0.7050204525118241</v>
      </c>
      <c r="U36" s="86">
        <f t="shared" si="7"/>
        <v>5.7644028200809889E-2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投入係数表!X37</f>
        <v>0</v>
      </c>
      <c r="E37" s="77">
        <f t="shared" si="0"/>
        <v>0</v>
      </c>
      <c r="F37" s="76">
        <f>分析係数表!C40</f>
        <v>1</v>
      </c>
      <c r="G37" s="77">
        <f t="shared" si="1"/>
        <v>0</v>
      </c>
      <c r="H37" s="77">
        <v>1.0931379648579171E-2</v>
      </c>
      <c r="I37" s="77">
        <f t="shared" si="2"/>
        <v>1.0931379648579171E-2</v>
      </c>
      <c r="J37" s="76">
        <f>分析係数表!G40</f>
        <v>0.54480720679366534</v>
      </c>
      <c r="K37" s="78">
        <f t="shared" si="3"/>
        <v>5.9554944127435368E-3</v>
      </c>
      <c r="L37" s="79"/>
      <c r="M37" s="80"/>
      <c r="N37" s="81">
        <f>分析係数表!H40</f>
        <v>3.1654426986686419E-2</v>
      </c>
      <c r="O37" s="82">
        <f t="shared" si="4"/>
        <v>0.61325428636241952</v>
      </c>
      <c r="P37" s="76">
        <f>分析係数表!C40</f>
        <v>1</v>
      </c>
      <c r="Q37" s="82">
        <f t="shared" si="5"/>
        <v>0.61325428636241952</v>
      </c>
      <c r="R37" s="83">
        <v>0.61815796600994277</v>
      </c>
      <c r="S37" s="84">
        <f t="shared" si="6"/>
        <v>0.62908934565852193</v>
      </c>
      <c r="T37" s="85">
        <f>分析係数表!F40</f>
        <v>0.74295960523295845</v>
      </c>
      <c r="U37" s="86">
        <f t="shared" si="7"/>
        <v>0.4673879719067156</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投入係数表!X38</f>
        <v>0</v>
      </c>
      <c r="E38" s="77">
        <f t="shared" si="0"/>
        <v>0</v>
      </c>
      <c r="F38" s="76">
        <f>分析係数表!C41</f>
        <v>0.7716092186228849</v>
      </c>
      <c r="G38" s="77">
        <f t="shared" si="1"/>
        <v>0</v>
      </c>
      <c r="H38" s="77">
        <v>7.1514566532063792E-3</v>
      </c>
      <c r="I38" s="77">
        <f t="shared" si="2"/>
        <v>7.1514566532063792E-3</v>
      </c>
      <c r="J38" s="76">
        <f>分析係数表!G41</f>
        <v>0.4437271381292458</v>
      </c>
      <c r="K38" s="78">
        <f t="shared" si="3"/>
        <v>3.173295394182621E-3</v>
      </c>
      <c r="L38" s="79"/>
      <c r="M38" s="80"/>
      <c r="N38" s="81">
        <f>分析係数表!H41</f>
        <v>4.8285080570498094E-2</v>
      </c>
      <c r="O38" s="82">
        <f t="shared" si="4"/>
        <v>0.93544680621345266</v>
      </c>
      <c r="P38" s="76">
        <f>分析係数表!C41</f>
        <v>0.7716092186228849</v>
      </c>
      <c r="Q38" s="82">
        <f t="shared" si="5"/>
        <v>0.72179937920563542</v>
      </c>
      <c r="R38" s="83">
        <v>0.7356128828418711</v>
      </c>
      <c r="S38" s="84">
        <f t="shared" si="6"/>
        <v>0.74276433949507747</v>
      </c>
      <c r="T38" s="85">
        <f>分析係数表!F41</f>
        <v>0.54924555826511057</v>
      </c>
      <c r="U38" s="86">
        <f t="shared" si="7"/>
        <v>0.40796001430538992</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投入係数表!X39</f>
        <v>4.6603751602003962E-4</v>
      </c>
      <c r="E39" s="77">
        <f>$C$26*D39</f>
        <v>4.6603751602003959E-2</v>
      </c>
      <c r="F39" s="76">
        <f>分析係数表!C42</f>
        <v>0.97588334268087495</v>
      </c>
      <c r="G39" s="77">
        <f>E39*F39</f>
        <v>4.5479824894832807E-2</v>
      </c>
      <c r="H39" s="77">
        <v>6.0272436667587782E-2</v>
      </c>
      <c r="I39" s="77">
        <f>C39+H39</f>
        <v>6.0272436667587782E-2</v>
      </c>
      <c r="J39" s="76">
        <f>分析係数表!G42</f>
        <v>0.48510773130544993</v>
      </c>
      <c r="K39" s="78">
        <f>I39*J39</f>
        <v>2.9238625012064923E-2</v>
      </c>
      <c r="L39" s="79"/>
      <c r="M39" s="80"/>
      <c r="N39" s="81">
        <f>分析係数表!H42</f>
        <v>1.103120860117981E-2</v>
      </c>
      <c r="O39" s="82">
        <f t="shared" si="4"/>
        <v>0.21371215979606212</v>
      </c>
      <c r="P39" s="76">
        <f>分析係数表!C42</f>
        <v>0.97588334268087495</v>
      </c>
      <c r="Q39" s="82">
        <f>O39*P39</f>
        <v>0.20855813687333039</v>
      </c>
      <c r="R39" s="83">
        <v>0.22097329912067326</v>
      </c>
      <c r="S39" s="84">
        <f>I39+R39</f>
        <v>0.28124573578826106</v>
      </c>
      <c r="T39" s="85">
        <f>分析係数表!F42</f>
        <v>0.55931558935361214</v>
      </c>
      <c r="U39" s="86">
        <f>S39*T39</f>
        <v>0.15730512446560152</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投入係数表!X40</f>
        <v>3.7283001281603168E-2</v>
      </c>
      <c r="E40" s="77">
        <f>$C$26*D40</f>
        <v>3.728300128160317</v>
      </c>
      <c r="F40" s="76">
        <f>分析係数表!C43</f>
        <v>0.34022693007694482</v>
      </c>
      <c r="G40" s="77">
        <f>E40*F40</f>
        <v>1.2684681070094646</v>
      </c>
      <c r="H40" s="77">
        <v>1.6440722578630653</v>
      </c>
      <c r="I40" s="77">
        <f>C40+H40</f>
        <v>1.6440722578630653</v>
      </c>
      <c r="J40" s="76">
        <f>分析係数表!G43</f>
        <v>0.33724329370148376</v>
      </c>
      <c r="K40" s="78">
        <f>I40*J40</f>
        <v>0.55445234332497528</v>
      </c>
      <c r="L40" s="79"/>
      <c r="M40" s="80"/>
      <c r="N40" s="81">
        <f>分析係数表!H43</f>
        <v>3.0928867340200058E-2</v>
      </c>
      <c r="O40" s="82">
        <f t="shared" si="4"/>
        <v>0.59919771969619917</v>
      </c>
      <c r="P40" s="76">
        <f>分析係数表!C43</f>
        <v>0.34022693007694482</v>
      </c>
      <c r="Q40" s="82">
        <f>O40*P40</f>
        <v>0.20386320068134353</v>
      </c>
      <c r="R40" s="83">
        <v>0.44744944821061894</v>
      </c>
      <c r="S40" s="84">
        <f>I40+R40</f>
        <v>2.0915217060736842</v>
      </c>
      <c r="T40" s="85">
        <f>分析係数表!F43</f>
        <v>0.5626289672791589</v>
      </c>
      <c r="U40" s="86">
        <f>S40*T40</f>
        <v>1.1767506975301814</v>
      </c>
      <c r="V40" s="87">
        <f>分析係数表!D43</f>
        <v>0.16253561953424389</v>
      </c>
      <c r="W40" s="88">
        <f>ROUND(S40*V40,0)</f>
        <v>0</v>
      </c>
      <c r="X40" s="76">
        <f>分析係数表!E43</f>
        <v>0.12361206642429007</v>
      </c>
      <c r="Y40" s="89">
        <f>ROUND(S40*X40,0)</f>
        <v>0</v>
      </c>
    </row>
    <row r="41" spans="1:25" x14ac:dyDescent="0.2">
      <c r="A41" s="6" t="s">
        <v>341</v>
      </c>
      <c r="B41" s="5" t="s">
        <v>42</v>
      </c>
      <c r="C41" s="90"/>
      <c r="D41" s="76">
        <f>投入係数表!X41</f>
        <v>1.165093790050099E-4</v>
      </c>
      <c r="E41" s="77">
        <f>$C$26*D41</f>
        <v>1.165093790050099E-2</v>
      </c>
      <c r="F41" s="76">
        <f>分析係数表!C44</f>
        <v>0.45077084579422144</v>
      </c>
      <c r="G41" s="77">
        <f>E41*F41</f>
        <v>5.2519031317047821E-3</v>
      </c>
      <c r="H41" s="77">
        <v>1.0689674761366822E-2</v>
      </c>
      <c r="I41" s="77">
        <f>C41+H41</f>
        <v>1.0689674761366822E-2</v>
      </c>
      <c r="J41" s="76">
        <f>分析係数表!G44</f>
        <v>0.26937180019371798</v>
      </c>
      <c r="K41" s="78">
        <f>I41*J41</f>
        <v>2.8794969339547335E-3</v>
      </c>
      <c r="L41" s="79"/>
      <c r="M41" s="80"/>
      <c r="N41" s="81">
        <f>分析係数表!H44</f>
        <v>0.10969619474561307</v>
      </c>
      <c r="O41" s="82">
        <f t="shared" si="4"/>
        <v>2.1251896821158009</v>
      </c>
      <c r="P41" s="76">
        <f>分析係数表!C44</f>
        <v>0.45077084579422144</v>
      </c>
      <c r="Q41" s="82">
        <f>O41*P41</f>
        <v>0.95797355048049215</v>
      </c>
      <c r="R41" s="83">
        <v>0.97325110940749426</v>
      </c>
      <c r="S41" s="84">
        <f>I41+R41</f>
        <v>0.9839407841688611</v>
      </c>
      <c r="T41" s="85">
        <f>分析係数表!F44</f>
        <v>0.50977584059775838</v>
      </c>
      <c r="U41" s="86">
        <f>S41*T41</f>
        <v>0.50158924034809871</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投入係数表!X42</f>
        <v>6.9905627403005937E-4</v>
      </c>
      <c r="E42" s="77">
        <f>$C$26*D42</f>
        <v>6.9905627403005932E-2</v>
      </c>
      <c r="F42" s="76">
        <f>分析係数表!C45</f>
        <v>1</v>
      </c>
      <c r="G42" s="77">
        <f>E42*F42</f>
        <v>6.9905627403005932E-2</v>
      </c>
      <c r="H42" s="77">
        <v>8.5666871864233593E-2</v>
      </c>
      <c r="I42" s="77">
        <f>C42+H42</f>
        <v>8.5666871864233593E-2</v>
      </c>
      <c r="J42" s="76">
        <f>分析係数表!G45</f>
        <v>0</v>
      </c>
      <c r="K42" s="78">
        <f>I42*J42</f>
        <v>0</v>
      </c>
      <c r="L42" s="79"/>
      <c r="M42" s="80"/>
      <c r="N42" s="81">
        <f>分析係数表!H45</f>
        <v>0</v>
      </c>
      <c r="O42" s="82">
        <f t="shared" si="4"/>
        <v>0</v>
      </c>
      <c r="P42" s="76">
        <f>分析係数表!C45</f>
        <v>1</v>
      </c>
      <c r="Q42" s="82">
        <f>O42*P42</f>
        <v>0</v>
      </c>
      <c r="R42" s="83">
        <v>1.1519358771244647E-2</v>
      </c>
      <c r="S42" s="84">
        <f>I42+R42</f>
        <v>9.7186230635478238E-2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2.9127344751252475E-3</v>
      </c>
      <c r="E43" s="77">
        <f>$C$26*D43</f>
        <v>0.29127344751252476</v>
      </c>
      <c r="F43" s="76">
        <f>分析係数表!C46</f>
        <v>7.4198450828512619E-2</v>
      </c>
      <c r="G43" s="77">
        <f>E43*F43</f>
        <v>2.1612038572909421E-2</v>
      </c>
      <c r="H43" s="77">
        <v>3.0358319418274445E-2</v>
      </c>
      <c r="I43" s="77">
        <f>C43+H43</f>
        <v>3.0358319418274445E-2</v>
      </c>
      <c r="J43" s="76">
        <f>分析係数表!G46</f>
        <v>9.2287409360580098E-3</v>
      </c>
      <c r="K43" s="78">
        <f>I43*J43</f>
        <v>2.8016906516535416E-4</v>
      </c>
      <c r="L43" s="79"/>
      <c r="M43" s="80"/>
      <c r="N43" s="81">
        <f>分析係数表!H46</f>
        <v>2.0514344703613255E-2</v>
      </c>
      <c r="O43" s="82">
        <f t="shared" si="4"/>
        <v>0.3974328717654021</v>
      </c>
      <c r="P43" s="76">
        <f>分析係数表!C46</f>
        <v>7.4198450828512619E-2</v>
      </c>
      <c r="Q43" s="82">
        <f>O43*P43</f>
        <v>2.9488903393319749E-2</v>
      </c>
      <c r="R43" s="83">
        <v>3.4924616792962319E-2</v>
      </c>
      <c r="S43" s="84">
        <f>I43+R43</f>
        <v>6.5282936211236764E-2</v>
      </c>
      <c r="T43" s="85">
        <f>分析係数表!F46</f>
        <v>0.31311799604482532</v>
      </c>
      <c r="U43" s="86">
        <f>S43*T43</f>
        <v>2.0441262162384618E-2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投入係数表!X44</f>
        <v>0.51031108004194337</v>
      </c>
      <c r="E44" s="91">
        <f>SUM(E5:E43)</f>
        <v>51.031108004194323</v>
      </c>
      <c r="F44" s="92">
        <f>分析係数表!C47</f>
        <v>0.51595339019249375</v>
      </c>
      <c r="G44" s="91">
        <f>SUM(G5:G43)</f>
        <v>12.045967012287322</v>
      </c>
      <c r="H44" s="91">
        <f>SUM(H5:H43)</f>
        <v>13.694694972538372</v>
      </c>
      <c r="I44" s="91">
        <f>SUM(I5:I43)</f>
        <v>113.69469497253836</v>
      </c>
      <c r="J44" s="92">
        <f>分析係数表!G47</f>
        <v>0.27631170572057684</v>
      </c>
      <c r="K44" s="93">
        <f>SUM(K5:K43)</f>
        <v>30.882167328350295</v>
      </c>
      <c r="L44" s="94">
        <f>最終需要_まとめ!$L$33</f>
        <v>0.62733333333333341</v>
      </c>
      <c r="M44" s="91">
        <f>K44*L44</f>
        <v>19.373412970651753</v>
      </c>
      <c r="N44" s="95">
        <f>分析係数表!H47</f>
        <v>1</v>
      </c>
      <c r="O44" s="96">
        <f>SUM(O5:O43)</f>
        <v>19.373412970651756</v>
      </c>
      <c r="P44" s="92">
        <f>分析係数表!C47</f>
        <v>0.51595339019249375</v>
      </c>
      <c r="Q44" s="96">
        <f>SUM(Q5:Q43)</f>
        <v>11.090558443078528</v>
      </c>
      <c r="R44" s="91">
        <f>SUM(R5:R43)</f>
        <v>12.500213057379712</v>
      </c>
      <c r="S44" s="97">
        <f>SUM(S5:S43)</f>
        <v>126.1949080299181</v>
      </c>
      <c r="T44" s="98">
        <f>分析係数表!F47</f>
        <v>0.58636886885395456</v>
      </c>
      <c r="U44" s="99">
        <f>SUM(U5:U43)</f>
        <v>64.258694929153862</v>
      </c>
      <c r="V44" s="100">
        <f>分析係数表!D47</f>
        <v>7.5124891062718996E-2</v>
      </c>
      <c r="W44" s="101">
        <f>SUM(W5:W43)</f>
        <v>10</v>
      </c>
      <c r="X44" s="92">
        <f>分析係数表!E47</f>
        <v>6.0854966829428862E-2</v>
      </c>
      <c r="Y44" s="102">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294</v>
      </c>
      <c r="S2" s="3" t="s">
        <v>153</v>
      </c>
      <c r="U2" s="64" t="s">
        <v>210</v>
      </c>
      <c r="W2" s="3" t="s">
        <v>130</v>
      </c>
      <c r="Y2" s="3" t="s">
        <v>154</v>
      </c>
    </row>
    <row r="3" spans="1:25" ht="44" x14ac:dyDescent="0.2">
      <c r="B3" s="65"/>
      <c r="C3" s="66" t="s">
        <v>228</v>
      </c>
      <c r="D3" s="66" t="s">
        <v>236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1.0743003483337493E-3</v>
      </c>
      <c r="E5" s="77">
        <f t="shared" ref="E5:E38" si="0">$C$27*D5</f>
        <v>0.10743003483337493</v>
      </c>
      <c r="F5" s="76">
        <f>分析係数表!C8</f>
        <v>4.9649173197653385E-3</v>
      </c>
      <c r="G5" s="77">
        <f t="shared" ref="G5:G38" si="1">E5*F5</f>
        <v>5.3338124060721686E-4</v>
      </c>
      <c r="H5" s="77">
        <f t="array" ref="H5:H43">MMULT(逆行列係数!C5:AO43,'23'!G5:G43)</f>
        <v>5.4419676303201034E-4</v>
      </c>
      <c r="I5" s="77">
        <f t="shared" ref="I5:I38" si="2">C5+H5</f>
        <v>5.4419676303201034E-4</v>
      </c>
      <c r="J5" s="76">
        <f>分析係数表!G8</f>
        <v>0.11989459815546773</v>
      </c>
      <c r="K5" s="78">
        <f t="shared" ref="K5:K38" si="3">I5*J5</f>
        <v>6.5246252221229178E-5</v>
      </c>
      <c r="L5" s="79" t="s">
        <v>184</v>
      </c>
      <c r="M5" s="80" t="s">
        <v>184</v>
      </c>
      <c r="N5" s="81">
        <f>分析係数表!H8</f>
        <v>9.9138626395589742E-3</v>
      </c>
      <c r="O5" s="82">
        <f t="shared" ref="O5:O43" si="4">$M$44*N5</f>
        <v>0.24253756321948983</v>
      </c>
      <c r="P5" s="76">
        <f>分析係数表!C8</f>
        <v>4.9649173197653385E-3</v>
      </c>
      <c r="Q5" s="82">
        <f t="shared" ref="Q5:Q38" si="5">O5*P5</f>
        <v>1.2041789483221257E-3</v>
      </c>
      <c r="R5" s="83">
        <f t="array" ref="R5:R43">MMULT(逆行列係数!C5:AO43,'23'!Q5:Q43)</f>
        <v>1.8231916895085835E-3</v>
      </c>
      <c r="S5" s="84">
        <f t="shared" ref="S5:S38" si="6">I5+R5</f>
        <v>2.3673884525405938E-3</v>
      </c>
      <c r="T5" s="85">
        <f>分析係数表!F8</f>
        <v>0.45454545454545453</v>
      </c>
      <c r="U5" s="86">
        <f t="shared" ref="U5:U38" si="7">S5*T5</f>
        <v>1.0760856602457245E-3</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投入係数表!Y6</f>
        <v>4.3406074680151485E-5</v>
      </c>
      <c r="E6" s="77">
        <f t="shared" si="0"/>
        <v>4.3406074680151481E-3</v>
      </c>
      <c r="F6" s="76">
        <f>分析係数表!C9</f>
        <v>0.15391380826737022</v>
      </c>
      <c r="G6" s="77">
        <f t="shared" si="1"/>
        <v>6.6807942559599879E-4</v>
      </c>
      <c r="H6" s="77">
        <v>1.1020693916816537E-3</v>
      </c>
      <c r="I6" s="77">
        <f t="shared" si="2"/>
        <v>1.1020693916816537E-3</v>
      </c>
      <c r="J6" s="76">
        <f>分析係数表!G9</f>
        <v>0.24468085106382978</v>
      </c>
      <c r="K6" s="78">
        <f t="shared" si="3"/>
        <v>2.6965527668806422E-4</v>
      </c>
      <c r="L6" s="79"/>
      <c r="M6" s="80"/>
      <c r="N6" s="81">
        <f>分析係数表!H9</f>
        <v>5.2529564767522905E-4</v>
      </c>
      <c r="O6" s="82">
        <f t="shared" si="4"/>
        <v>1.2851088520086797E-2</v>
      </c>
      <c r="P6" s="76">
        <f>分析係数表!C9</f>
        <v>0.15391380826737022</v>
      </c>
      <c r="Q6" s="82">
        <f t="shared" si="5"/>
        <v>1.9779599745076417E-3</v>
      </c>
      <c r="R6" s="83">
        <v>2.2933467743036437E-3</v>
      </c>
      <c r="S6" s="84">
        <f t="shared" si="6"/>
        <v>3.3954161659852976E-3</v>
      </c>
      <c r="T6" s="85">
        <f>分析係数表!F9</f>
        <v>0.66489361702127658</v>
      </c>
      <c r="U6" s="86">
        <f t="shared" si="7"/>
        <v>2.2575905358944797E-3</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投入係数表!Y7</f>
        <v>0</v>
      </c>
      <c r="E7" s="77">
        <f t="shared" si="0"/>
        <v>0</v>
      </c>
      <c r="F7" s="76">
        <f>分析係数表!C10</f>
        <v>3.7301329873500322E-3</v>
      </c>
      <c r="G7" s="77">
        <f t="shared" si="1"/>
        <v>0</v>
      </c>
      <c r="H7" s="77">
        <v>8.281900836247086E-7</v>
      </c>
      <c r="I7" s="77">
        <f t="shared" si="2"/>
        <v>8.281900836247086E-7</v>
      </c>
      <c r="J7" s="76">
        <f>分析係数表!G10</f>
        <v>0.17857142857142858</v>
      </c>
      <c r="K7" s="78">
        <f t="shared" si="3"/>
        <v>1.4789108636155512E-7</v>
      </c>
      <c r="L7" s="79"/>
      <c r="M7" s="80"/>
      <c r="N7" s="81">
        <f>分析係数表!H10</f>
        <v>9.7827374022421611E-4</v>
      </c>
      <c r="O7" s="82">
        <f t="shared" si="4"/>
        <v>2.393296515616769E-2</v>
      </c>
      <c r="P7" s="76">
        <f>分析係数表!C10</f>
        <v>3.7301329873500322E-3</v>
      </c>
      <c r="Q7" s="82">
        <f t="shared" si="5"/>
        <v>8.9273142814120011E-5</v>
      </c>
      <c r="R7" s="83">
        <v>1.7557002952530448E-4</v>
      </c>
      <c r="S7" s="84">
        <f t="shared" si="6"/>
        <v>1.7639821960892919E-4</v>
      </c>
      <c r="T7" s="85">
        <f>分析係数表!F10</f>
        <v>0.5178571428571429</v>
      </c>
      <c r="U7" s="86">
        <f t="shared" si="7"/>
        <v>9.134907801176691E-5</v>
      </c>
      <c r="V7" s="87">
        <f>分析係数表!D10</f>
        <v>0</v>
      </c>
      <c r="W7" s="167">
        <f t="shared" si="8"/>
        <v>0</v>
      </c>
      <c r="X7" s="76">
        <f>分析係数表!E10</f>
        <v>0</v>
      </c>
      <c r="Y7" s="166">
        <f t="shared" si="9"/>
        <v>0</v>
      </c>
    </row>
    <row r="8" spans="1:25" x14ac:dyDescent="0.2">
      <c r="A8" s="6" t="s">
        <v>222</v>
      </c>
      <c r="B8" s="5" t="s">
        <v>27</v>
      </c>
      <c r="C8" s="90"/>
      <c r="D8" s="76">
        <f>投入係数表!Y8</f>
        <v>6.6519809447332153E-3</v>
      </c>
      <c r="E8" s="77">
        <f t="shared" si="0"/>
        <v>0.66519809447332157</v>
      </c>
      <c r="F8" s="76">
        <f>分析係数表!C11</f>
        <v>0.13696369636963701</v>
      </c>
      <c r="G8" s="77">
        <f t="shared" si="1"/>
        <v>9.1107989837105136E-2</v>
      </c>
      <c r="H8" s="77">
        <v>0.10525203190002808</v>
      </c>
      <c r="I8" s="77">
        <f t="shared" si="2"/>
        <v>0.10525203190002808</v>
      </c>
      <c r="J8" s="76">
        <f>分析係数表!G11</f>
        <v>0.3392857142857143</v>
      </c>
      <c r="K8" s="78">
        <f t="shared" si="3"/>
        <v>3.5710510823223816E-2</v>
      </c>
      <c r="L8" s="79"/>
      <c r="M8" s="80"/>
      <c r="N8" s="81">
        <f>分析係数表!H11</f>
        <v>-1.9072761791536302E-5</v>
      </c>
      <c r="O8" s="82">
        <f t="shared" si="4"/>
        <v>-4.6660533204551146E-4</v>
      </c>
      <c r="P8" s="76">
        <f>分析係数表!C11</f>
        <v>0.13696369636963701</v>
      </c>
      <c r="Q8" s="82">
        <f t="shared" si="5"/>
        <v>-6.390799102273509E-5</v>
      </c>
      <c r="R8" s="83">
        <v>1.1760323592242591E-3</v>
      </c>
      <c r="S8" s="84">
        <f t="shared" si="6"/>
        <v>0.10642806425925233</v>
      </c>
      <c r="T8" s="85">
        <f>分析係数表!F11</f>
        <v>0.56043956043956045</v>
      </c>
      <c r="U8" s="86">
        <f t="shared" si="7"/>
        <v>5.9646497551888666E-2</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投入係数表!Y9</f>
        <v>2.1703037340075742E-5</v>
      </c>
      <c r="E9" s="77">
        <f t="shared" si="0"/>
        <v>2.1703037340075741E-3</v>
      </c>
      <c r="F9" s="76">
        <f>分析係数表!C12</f>
        <v>0.20704451619317732</v>
      </c>
      <c r="G9" s="77">
        <f t="shared" si="1"/>
        <v>4.4934948659984439E-4</v>
      </c>
      <c r="H9" s="77">
        <v>1.4954824300886639E-3</v>
      </c>
      <c r="I9" s="77">
        <f t="shared" si="2"/>
        <v>1.4954824300886639E-3</v>
      </c>
      <c r="J9" s="76">
        <f>分析係数表!G12</f>
        <v>0.14105339609201503</v>
      </c>
      <c r="K9" s="78">
        <f t="shared" si="3"/>
        <v>2.109428755599455E-4</v>
      </c>
      <c r="L9" s="79"/>
      <c r="M9" s="80"/>
      <c r="N9" s="81">
        <f>分析係数表!H12</f>
        <v>8.4721207878004259E-2</v>
      </c>
      <c r="O9" s="82">
        <f t="shared" si="4"/>
        <v>2.0726608849461621</v>
      </c>
      <c r="P9" s="76">
        <f>分析係数表!C12</f>
        <v>0.20704451619317732</v>
      </c>
      <c r="Q9" s="82">
        <f t="shared" si="5"/>
        <v>0.42913307015620089</v>
      </c>
      <c r="R9" s="83">
        <v>0.4895214237700678</v>
      </c>
      <c r="S9" s="84">
        <f t="shared" si="6"/>
        <v>0.49101690620015648</v>
      </c>
      <c r="T9" s="85">
        <f>分析係数表!F12</f>
        <v>0.31004441526879617</v>
      </c>
      <c r="U9" s="86">
        <f t="shared" si="7"/>
        <v>0.15223704956992085</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投入係数表!Y10</f>
        <v>3.3314162317016264E-3</v>
      </c>
      <c r="E10" s="77">
        <f t="shared" si="0"/>
        <v>0.33314162317016266</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0.33290346252563724</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投入係数表!Y11</f>
        <v>5.0047204106214667E-2</v>
      </c>
      <c r="E11" s="77">
        <f t="shared" si="0"/>
        <v>5.0047204106214664</v>
      </c>
      <c r="F11" s="76">
        <f>分析係数表!C14</f>
        <v>3.4828780992665287E-2</v>
      </c>
      <c r="G11" s="77">
        <f t="shared" si="1"/>
        <v>0.17430831111105693</v>
      </c>
      <c r="H11" s="77">
        <v>0.18011485819420475</v>
      </c>
      <c r="I11" s="77">
        <f t="shared" si="2"/>
        <v>0.18011485819420475</v>
      </c>
      <c r="J11" s="76">
        <f>分析係数表!G14</f>
        <v>0.17656215254614188</v>
      </c>
      <c r="K11" s="78">
        <f t="shared" si="3"/>
        <v>3.1801467068311891E-2</v>
      </c>
      <c r="L11" s="79"/>
      <c r="M11" s="80"/>
      <c r="N11" s="81">
        <f>分析係数表!H14</f>
        <v>1.0569488826143035E-3</v>
      </c>
      <c r="O11" s="82">
        <f t="shared" si="4"/>
        <v>2.585771215085543E-2</v>
      </c>
      <c r="P11" s="76">
        <f>分析係数表!C14</f>
        <v>3.4828780992665287E-2</v>
      </c>
      <c r="Q11" s="82">
        <f t="shared" si="5"/>
        <v>9.0059259347352388E-4</v>
      </c>
      <c r="R11" s="83">
        <v>3.7983264581898713E-3</v>
      </c>
      <c r="S11" s="84">
        <f t="shared" si="6"/>
        <v>0.18391318465239462</v>
      </c>
      <c r="T11" s="85">
        <f>分析係数表!F14</f>
        <v>0.31487658438959304</v>
      </c>
      <c r="U11" s="86">
        <f t="shared" si="7"/>
        <v>5.7909955407558542E-2</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投入係数表!Y12</f>
        <v>5.7513048951200723E-3</v>
      </c>
      <c r="E12" s="77">
        <f t="shared" si="0"/>
        <v>0.57513048951200718</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0.1894028810328072</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投入係数表!Y13</f>
        <v>1.2880752661334954E-2</v>
      </c>
      <c r="E13" s="77">
        <f t="shared" si="0"/>
        <v>1.2880752661334953</v>
      </c>
      <c r="F13" s="76">
        <f>分析係数表!C16</f>
        <v>1.5929944110702698E-2</v>
      </c>
      <c r="G13" s="77">
        <f t="shared" si="1"/>
        <v>2.0518966999885084E-2</v>
      </c>
      <c r="H13" s="77">
        <v>2.2583098368074934E-2</v>
      </c>
      <c r="I13" s="77">
        <f t="shared" si="2"/>
        <v>2.2583098368074934E-2</v>
      </c>
      <c r="J13" s="76">
        <f>分析係数表!G16</f>
        <v>3.3304867634500426E-2</v>
      </c>
      <c r="K13" s="78">
        <f t="shared" si="3"/>
        <v>7.5212710192563829E-4</v>
      </c>
      <c r="L13" s="79"/>
      <c r="M13" s="80"/>
      <c r="N13" s="81">
        <f>分析係数表!H16</f>
        <v>1.5715955716225912E-2</v>
      </c>
      <c r="O13" s="82">
        <f t="shared" si="4"/>
        <v>0.38448279360550142</v>
      </c>
      <c r="P13" s="76">
        <f>分析係数表!C16</f>
        <v>1.5929944110702698E-2</v>
      </c>
      <c r="Q13" s="82">
        <f t="shared" si="5"/>
        <v>6.1247894136624787E-3</v>
      </c>
      <c r="R13" s="83">
        <v>7.1047187752225072E-3</v>
      </c>
      <c r="S13" s="84">
        <f t="shared" si="6"/>
        <v>2.9687817143297442E-2</v>
      </c>
      <c r="T13" s="85">
        <f>分析係数表!F16</f>
        <v>0.28693424423569597</v>
      </c>
      <c r="U13" s="86">
        <f t="shared" si="7"/>
        <v>8.5184513750195898E-3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投入係数表!Y14</f>
        <v>1.4345707681790066E-2</v>
      </c>
      <c r="E14" s="77">
        <f t="shared" si="0"/>
        <v>1.4345707681790065</v>
      </c>
      <c r="F14" s="76">
        <f>分析係数表!C17</f>
        <v>3.0755163958272713E-2</v>
      </c>
      <c r="G14" s="77">
        <f t="shared" si="1"/>
        <v>4.4120459185090583E-2</v>
      </c>
      <c r="H14" s="77">
        <v>4.8903947940257396E-2</v>
      </c>
      <c r="I14" s="77">
        <f t="shared" si="2"/>
        <v>4.8903947940257396E-2</v>
      </c>
      <c r="J14" s="76">
        <f>分析係数表!G17</f>
        <v>0.21735668789808918</v>
      </c>
      <c r="K14" s="78">
        <f t="shared" si="3"/>
        <v>1.0629600149434927E-2</v>
      </c>
      <c r="L14" s="79"/>
      <c r="M14" s="80"/>
      <c r="N14" s="81">
        <f>分析係数表!H17</f>
        <v>2.8450203005708319E-3</v>
      </c>
      <c r="O14" s="82">
        <f t="shared" si="4"/>
        <v>6.960196203012213E-2</v>
      </c>
      <c r="P14" s="76">
        <f>分析係数表!C17</f>
        <v>3.0755163958272713E-2</v>
      </c>
      <c r="Q14" s="82">
        <f t="shared" si="5"/>
        <v>2.1406197540538782E-3</v>
      </c>
      <c r="R14" s="83">
        <v>4.5714302536055702E-3</v>
      </c>
      <c r="S14" s="84">
        <f t="shared" si="6"/>
        <v>5.3475378193862964E-2</v>
      </c>
      <c r="T14" s="85">
        <f>分析係数表!F17</f>
        <v>0.33877388535031849</v>
      </c>
      <c r="U14" s="86">
        <f t="shared" si="7"/>
        <v>1.8116061641312655E-2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投入係数表!Y15</f>
        <v>5.7003027573708939E-2</v>
      </c>
      <c r="E15" s="77">
        <f t="shared" si="0"/>
        <v>5.7003027573708938</v>
      </c>
      <c r="F15" s="76">
        <f>分析係数表!C18</f>
        <v>0.10308017346825304</v>
      </c>
      <c r="G15" s="77">
        <f t="shared" si="1"/>
        <v>0.5875881970513529</v>
      </c>
      <c r="H15" s="77">
        <v>0.59539843917583024</v>
      </c>
      <c r="I15" s="77">
        <f t="shared" si="2"/>
        <v>0.59539843917583024</v>
      </c>
      <c r="J15" s="76">
        <f>分析係数表!G18</f>
        <v>0.21565836298932384</v>
      </c>
      <c r="K15" s="78">
        <f t="shared" si="3"/>
        <v>0.12840265271905804</v>
      </c>
      <c r="L15" s="79"/>
      <c r="M15" s="80"/>
      <c r="N15" s="81">
        <f>分析係数表!H18</f>
        <v>4.148325689659146E-4</v>
      </c>
      <c r="O15" s="82">
        <f t="shared" si="4"/>
        <v>1.0148665971989875E-2</v>
      </c>
      <c r="P15" s="76">
        <f>分析係数表!C18</f>
        <v>0.10308017346825304</v>
      </c>
      <c r="Q15" s="82">
        <f t="shared" si="5"/>
        <v>1.0461262488640733E-3</v>
      </c>
      <c r="R15" s="83">
        <v>2.6128201466603953E-3</v>
      </c>
      <c r="S15" s="84">
        <f t="shared" si="6"/>
        <v>0.59801125932249066</v>
      </c>
      <c r="T15" s="85">
        <f>分析係数表!F18</f>
        <v>0.45978647686832741</v>
      </c>
      <c r="U15" s="86">
        <f t="shared" si="7"/>
        <v>0.27495749005147968</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投入係数表!Y16</f>
        <v>2.4828274717046652E-2</v>
      </c>
      <c r="E16" s="77">
        <f t="shared" si="0"/>
        <v>2.482827471704665</v>
      </c>
      <c r="F16" s="76">
        <f>分析係数表!C19</f>
        <v>0.24776062511911567</v>
      </c>
      <c r="G16" s="77">
        <f t="shared" si="1"/>
        <v>0.61514688645246129</v>
      </c>
      <c r="H16" s="77">
        <v>0.73301633697882695</v>
      </c>
      <c r="I16" s="77">
        <f t="shared" si="2"/>
        <v>0.73301633697882695</v>
      </c>
      <c r="J16" s="76">
        <f>分析係数表!G19</f>
        <v>5.7676438653637349E-2</v>
      </c>
      <c r="K16" s="78">
        <f t="shared" si="3"/>
        <v>4.2277771791873274E-2</v>
      </c>
      <c r="L16" s="79"/>
      <c r="M16" s="80"/>
      <c r="N16" s="81">
        <f>分析係数表!H19</f>
        <v>-1.0648958666941103E-4</v>
      </c>
      <c r="O16" s="82">
        <f t="shared" si="4"/>
        <v>-2.6052131039207725E-3</v>
      </c>
      <c r="P16" s="76">
        <f>分析係数表!C19</f>
        <v>0.24776062511911567</v>
      </c>
      <c r="Q16" s="82">
        <f t="shared" si="5"/>
        <v>-6.454692271959222E-4</v>
      </c>
      <c r="R16" s="83">
        <v>2.2093065738390469E-3</v>
      </c>
      <c r="S16" s="84">
        <f t="shared" si="6"/>
        <v>0.73522564355266595</v>
      </c>
      <c r="T16" s="85">
        <f>分析係数表!F19</f>
        <v>0.24017372421281216</v>
      </c>
      <c r="U16" s="86">
        <f t="shared" si="7"/>
        <v>0.17658188094880534</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投入係数表!Y17</f>
        <v>9.5601879483033659E-3</v>
      </c>
      <c r="E17" s="77">
        <f t="shared" si="0"/>
        <v>0.95601879483033658</v>
      </c>
      <c r="F17" s="76">
        <f>分析係数表!C20</f>
        <v>4.2097488921713389E-2</v>
      </c>
      <c r="G17" s="77">
        <f t="shared" si="1"/>
        <v>4.0245990624319876E-2</v>
      </c>
      <c r="H17" s="77">
        <v>4.3286191713406363E-2</v>
      </c>
      <c r="I17" s="77">
        <f t="shared" si="2"/>
        <v>4.3286191713406363E-2</v>
      </c>
      <c r="J17" s="76">
        <f>分析係数表!G20</f>
        <v>0.10005104645227157</v>
      </c>
      <c r="K17" s="78">
        <f t="shared" si="3"/>
        <v>4.3308287778599528E-3</v>
      </c>
      <c r="L17" s="79"/>
      <c r="M17" s="80"/>
      <c r="N17" s="81">
        <f>分析係数表!H20</f>
        <v>5.1814336200340294E-4</v>
      </c>
      <c r="O17" s="82">
        <f t="shared" si="4"/>
        <v>1.267611152056973E-2</v>
      </c>
      <c r="P17" s="76">
        <f>分析係数表!C20</f>
        <v>4.2097488921713389E-2</v>
      </c>
      <c r="Q17" s="82">
        <f t="shared" si="5"/>
        <v>5.3363246430758763E-4</v>
      </c>
      <c r="R17" s="83">
        <v>1.2440987054613936E-3</v>
      </c>
      <c r="S17" s="84">
        <f t="shared" si="6"/>
        <v>4.453029041886776E-2</v>
      </c>
      <c r="T17" s="85">
        <f>分析係数表!F20</f>
        <v>0.22307299642674835</v>
      </c>
      <c r="U17" s="86">
        <f t="shared" si="7"/>
        <v>9.9335053154901536E-3</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投入係数表!Y18</f>
        <v>0.10191746334899569</v>
      </c>
      <c r="E18" s="77">
        <f t="shared" si="0"/>
        <v>10.19174633489957</v>
      </c>
      <c r="F18" s="76">
        <f>分析係数表!C21</f>
        <v>2.2200270354580387E-2</v>
      </c>
      <c r="G18" s="77">
        <f t="shared" si="1"/>
        <v>0.22625952402007424</v>
      </c>
      <c r="H18" s="77">
        <v>0.2279706345180961</v>
      </c>
      <c r="I18" s="77">
        <f t="shared" si="2"/>
        <v>0.2279706345180961</v>
      </c>
      <c r="J18" s="76">
        <f>分析係数表!G21</f>
        <v>0.28466453674121406</v>
      </c>
      <c r="K18" s="78">
        <f t="shared" si="3"/>
        <v>6.4895155065694446E-2</v>
      </c>
      <c r="L18" s="79"/>
      <c r="M18" s="80"/>
      <c r="N18" s="81">
        <f>分析係数表!H21</f>
        <v>8.5827428061913363E-4</v>
      </c>
      <c r="O18" s="82">
        <f t="shared" si="4"/>
        <v>2.0997239942048017E-2</v>
      </c>
      <c r="P18" s="76">
        <f>分析係数表!C21</f>
        <v>2.2200270354580387E-2</v>
      </c>
      <c r="Q18" s="82">
        <f t="shared" si="5"/>
        <v>4.661444034134598E-4</v>
      </c>
      <c r="R18" s="83">
        <v>1.2986031559201945E-3</v>
      </c>
      <c r="S18" s="84">
        <f t="shared" si="6"/>
        <v>0.2292692376740163</v>
      </c>
      <c r="T18" s="85">
        <f>分析係数表!F21</f>
        <v>0.42523961661341853</v>
      </c>
      <c r="U18" s="86">
        <f t="shared" si="7"/>
        <v>9.7494362729749429E-2</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投入係数表!Y19</f>
        <v>6.8364567621238591E-3</v>
      </c>
      <c r="E19" s="77">
        <f t="shared" si="0"/>
        <v>0.68364567621238592</v>
      </c>
      <c r="F19" s="76">
        <f>分析係数表!C22</f>
        <v>3.5555555555555562E-2</v>
      </c>
      <c r="G19" s="77">
        <f t="shared" si="1"/>
        <v>2.4307401820884839E-2</v>
      </c>
      <c r="H19" s="77">
        <v>2.7034001227176075E-2</v>
      </c>
      <c r="I19" s="77">
        <f t="shared" si="2"/>
        <v>2.7034001227176075E-2</v>
      </c>
      <c r="J19" s="76">
        <f>分析係数表!G22</f>
        <v>0.1945879458794588</v>
      </c>
      <c r="K19" s="78">
        <f t="shared" si="3"/>
        <v>5.2604907676989604E-3</v>
      </c>
      <c r="L19" s="79"/>
      <c r="M19" s="80"/>
      <c r="N19" s="81">
        <f>分析係数表!H22</f>
        <v>4.0529618807014647E-5</v>
      </c>
      <c r="O19" s="82">
        <f t="shared" si="4"/>
        <v>9.9153633059671201E-4</v>
      </c>
      <c r="P19" s="76">
        <f>分析係数表!C22</f>
        <v>3.5555555555555562E-2</v>
      </c>
      <c r="Q19" s="82">
        <f t="shared" si="5"/>
        <v>3.5254625087883098E-5</v>
      </c>
      <c r="R19" s="83">
        <v>5.7453023739623946E-4</v>
      </c>
      <c r="S19" s="84">
        <f t="shared" si="6"/>
        <v>2.7608531464572313E-2</v>
      </c>
      <c r="T19" s="85">
        <f>分析係数表!F22</f>
        <v>0.41303813038130383</v>
      </c>
      <c r="U19" s="86">
        <f t="shared" si="7"/>
        <v>1.1403376218700348E-2</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投入係数表!Y20</f>
        <v>7.5960630690265107E-5</v>
      </c>
      <c r="E20" s="77">
        <f t="shared" si="0"/>
        <v>7.5960630690265103E-3</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5.8325666505688932E-4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投入係数表!Y21</f>
        <v>1.9532733606068169E-4</v>
      </c>
      <c r="E21" s="77">
        <f t="shared" si="0"/>
        <v>1.9532733606068168E-2</v>
      </c>
      <c r="F21" s="76">
        <f>分析係数表!C24</f>
        <v>0.31901223099551013</v>
      </c>
      <c r="G21" s="77">
        <f t="shared" si="1"/>
        <v>6.2311809251127817E-3</v>
      </c>
      <c r="H21" s="77">
        <v>1.9324055829644166E-2</v>
      </c>
      <c r="I21" s="77">
        <f t="shared" si="2"/>
        <v>1.9324055829644166E-2</v>
      </c>
      <c r="J21" s="76">
        <f>分析係数表!G24</f>
        <v>0.20822960902035437</v>
      </c>
      <c r="K21" s="78">
        <f t="shared" si="3"/>
        <v>4.023840590094304E-3</v>
      </c>
      <c r="L21" s="79"/>
      <c r="M21" s="80"/>
      <c r="N21" s="81">
        <f>分析係数表!H24</f>
        <v>2.9960129980871608E-4</v>
      </c>
      <c r="O21" s="82">
        <f t="shared" si="4"/>
        <v>7.3295920908815759E-3</v>
      </c>
      <c r="P21" s="76">
        <f>分析係数表!C24</f>
        <v>0.31901223099551013</v>
      </c>
      <c r="Q21" s="82">
        <f t="shared" si="5"/>
        <v>2.3382295251991774E-3</v>
      </c>
      <c r="R21" s="83">
        <v>9.9243744274520544E-3</v>
      </c>
      <c r="S21" s="84">
        <f t="shared" si="6"/>
        <v>2.9248430257096218E-2</v>
      </c>
      <c r="T21" s="85">
        <f>分析係数表!F24</f>
        <v>0.39288329184360815</v>
      </c>
      <c r="U21" s="86">
        <f t="shared" si="7"/>
        <v>1.1491219560666153E-2</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投入係数表!Y22</f>
        <v>3.3639707877117404E-4</v>
      </c>
      <c r="E22" s="77">
        <f t="shared" si="0"/>
        <v>3.3639707877117404E-2</v>
      </c>
      <c r="F22" s="76">
        <f>分析係数表!C25</f>
        <v>9.6759875721260657E-3</v>
      </c>
      <c r="G22" s="77">
        <f t="shared" si="1"/>
        <v>3.254973953489393E-4</v>
      </c>
      <c r="H22" s="77">
        <v>1.923603824422472E-3</v>
      </c>
      <c r="I22" s="77">
        <f t="shared" si="2"/>
        <v>1.923603824422472E-3</v>
      </c>
      <c r="J22" s="76">
        <f>分析係数表!G25</f>
        <v>0.19730305180979418</v>
      </c>
      <c r="K22" s="78">
        <f t="shared" si="3"/>
        <v>3.7953290503154523E-4</v>
      </c>
      <c r="L22" s="79"/>
      <c r="M22" s="80"/>
      <c r="N22" s="81">
        <f>分析係数表!H25</f>
        <v>4.8079253682831098E-4</v>
      </c>
      <c r="O22" s="82">
        <f t="shared" si="4"/>
        <v>1.1762342745313936E-2</v>
      </c>
      <c r="P22" s="76">
        <f>分析係数表!C25</f>
        <v>9.6759875721260657E-3</v>
      </c>
      <c r="Q22" s="82">
        <f t="shared" si="5"/>
        <v>1.1381228222274484E-4</v>
      </c>
      <c r="R22" s="83">
        <v>8.3877570945425689E-4</v>
      </c>
      <c r="S22" s="84">
        <f t="shared" si="6"/>
        <v>2.762379533876729E-3</v>
      </c>
      <c r="T22" s="85">
        <f>分析係数表!F25</f>
        <v>0.35095812633073104</v>
      </c>
      <c r="U22" s="86">
        <f t="shared" si="7"/>
        <v>9.6947954542373491E-4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投入係数表!Y23</f>
        <v>8.4641845626295398E-3</v>
      </c>
      <c r="E23" s="77">
        <f t="shared" si="0"/>
        <v>0.84641845626295398</v>
      </c>
      <c r="F23" s="76">
        <f>分析係数表!C26</f>
        <v>0.20974434975917011</v>
      </c>
      <c r="G23" s="77">
        <f t="shared" si="1"/>
        <v>0.17753148873303384</v>
      </c>
      <c r="H23" s="77">
        <v>0.19526820521353327</v>
      </c>
      <c r="I23" s="77">
        <f t="shared" si="2"/>
        <v>0.19526820521353327</v>
      </c>
      <c r="J23" s="76">
        <f>分析係数表!G26</f>
        <v>0.19643642762868455</v>
      </c>
      <c r="K23" s="78">
        <f t="shared" si="3"/>
        <v>3.8357788661611353E-2</v>
      </c>
      <c r="L23" s="79"/>
      <c r="M23" s="80"/>
      <c r="N23" s="81">
        <f>分析係数表!H26</f>
        <v>9.4871095944733495E-3</v>
      </c>
      <c r="O23" s="82">
        <f t="shared" si="4"/>
        <v>0.23209726891497151</v>
      </c>
      <c r="P23" s="76">
        <f>分析係数表!C26</f>
        <v>0.20974434975917011</v>
      </c>
      <c r="Q23" s="82">
        <f t="shared" si="5"/>
        <v>4.8681090749449943E-2</v>
      </c>
      <c r="R23" s="83">
        <v>5.3339581159417455E-2</v>
      </c>
      <c r="S23" s="84">
        <f t="shared" si="6"/>
        <v>0.24860778637295072</v>
      </c>
      <c r="T23" s="85">
        <f>分析係数表!F26</f>
        <v>0.33536547042926279</v>
      </c>
      <c r="U23" s="86">
        <f t="shared" si="7"/>
        <v>8.3374467229342289E-2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投入係数表!Y24</f>
        <v>1.7470945058760973E-3</v>
      </c>
      <c r="E24" s="77">
        <f t="shared" si="0"/>
        <v>0.17470945058760973</v>
      </c>
      <c r="F24" s="76">
        <f>分析係数表!C27</f>
        <v>0.55184986183604545</v>
      </c>
      <c r="G24" s="77">
        <f t="shared" si="1"/>
        <v>9.6413386168223841E-2</v>
      </c>
      <c r="H24" s="77">
        <v>0.10260075579419163</v>
      </c>
      <c r="I24" s="77">
        <f t="shared" si="2"/>
        <v>0.10260075579419163</v>
      </c>
      <c r="J24" s="76">
        <f>分析係数表!G27</f>
        <v>0.17101045662340392</v>
      </c>
      <c r="K24" s="78">
        <f t="shared" si="3"/>
        <v>1.7545802098271068E-2</v>
      </c>
      <c r="L24" s="79"/>
      <c r="M24" s="80"/>
      <c r="N24" s="81">
        <f>分析係数表!H27</f>
        <v>1.0662468539876775E-2</v>
      </c>
      <c r="O24" s="82">
        <f t="shared" si="4"/>
        <v>0.26085182250227618</v>
      </c>
      <c r="P24" s="76">
        <f>分析係数表!C27</f>
        <v>0.55184986183604545</v>
      </c>
      <c r="Q24" s="82">
        <f t="shared" si="5"/>
        <v>0.14395104220756175</v>
      </c>
      <c r="R24" s="83">
        <v>0.14796549691640518</v>
      </c>
      <c r="S24" s="84">
        <f t="shared" si="6"/>
        <v>0.25056625271059679</v>
      </c>
      <c r="T24" s="85">
        <f>分析係数表!F27</f>
        <v>0.32260522305711731</v>
      </c>
      <c r="U24" s="86">
        <f t="shared" si="7"/>
        <v>8.0833981846288108E-2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投入係数表!Y25</f>
        <v>0</v>
      </c>
      <c r="E25" s="77">
        <f t="shared" si="0"/>
        <v>0</v>
      </c>
      <c r="F25" s="76">
        <f>分析係数表!C28</f>
        <v>0.10247957574888922</v>
      </c>
      <c r="G25" s="77">
        <f t="shared" si="1"/>
        <v>0</v>
      </c>
      <c r="H25" s="77">
        <v>2.822974730115892E-2</v>
      </c>
      <c r="I25" s="77">
        <f t="shared" si="2"/>
        <v>2.822974730115892E-2</v>
      </c>
      <c r="J25" s="76">
        <f>分析係数表!G28</f>
        <v>0.12481362671124566</v>
      </c>
      <c r="K25" s="78">
        <f t="shared" si="3"/>
        <v>3.5234571417996439E-3</v>
      </c>
      <c r="L25" s="79"/>
      <c r="M25" s="80"/>
      <c r="N25" s="81">
        <f>分析係数表!H28</f>
        <v>1.8186673066637845E-2</v>
      </c>
      <c r="O25" s="82">
        <f t="shared" si="4"/>
        <v>0.44492762599423041</v>
      </c>
      <c r="P25" s="76">
        <f>分析係数表!C28</f>
        <v>0.10247957574888922</v>
      </c>
      <c r="Q25" s="82">
        <f t="shared" si="5"/>
        <v>4.5595994350849184E-2</v>
      </c>
      <c r="R25" s="83">
        <v>5.3242380523596318E-2</v>
      </c>
      <c r="S25" s="84">
        <f t="shared" si="6"/>
        <v>8.1472127824755242E-2</v>
      </c>
      <c r="T25" s="85">
        <f>分析係数表!F28</f>
        <v>0.21379840057832197</v>
      </c>
      <c r="U25" s="86">
        <f t="shared" si="7"/>
        <v>1.7418610620645272E-2</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投入係数表!Y26</f>
        <v>3.3314162317016264E-3</v>
      </c>
      <c r="E26" s="77">
        <f t="shared" si="0"/>
        <v>0.33314162317016266</v>
      </c>
      <c r="F26" s="76">
        <f>分析係数表!C29</f>
        <v>7.3115977067071958E-2</v>
      </c>
      <c r="G26" s="77">
        <f t="shared" si="1"/>
        <v>2.4357975279796742E-2</v>
      </c>
      <c r="H26" s="77">
        <v>3.1735177862861938E-2</v>
      </c>
      <c r="I26" s="77">
        <f t="shared" si="2"/>
        <v>3.1735177862861938E-2</v>
      </c>
      <c r="J26" s="76">
        <f>分析係数表!G29</f>
        <v>0.26098100897122217</v>
      </c>
      <c r="K26" s="78">
        <f t="shared" si="3"/>
        <v>8.2822787385309019E-3</v>
      </c>
      <c r="L26" s="79"/>
      <c r="M26" s="80"/>
      <c r="N26" s="81">
        <f>分析係数表!H29</f>
        <v>9.6190295301981418E-3</v>
      </c>
      <c r="O26" s="82">
        <f t="shared" si="4"/>
        <v>0.23532462246161961</v>
      </c>
      <c r="P26" s="76">
        <f>分析係数表!C29</f>
        <v>7.3115977067071958E-2</v>
      </c>
      <c r="Q26" s="82">
        <f t="shared" si="5"/>
        <v>1.7205989699221148E-2</v>
      </c>
      <c r="R26" s="83">
        <v>2.3918952875277663E-2</v>
      </c>
      <c r="S26" s="84">
        <f t="shared" si="6"/>
        <v>5.5654130738139601E-2</v>
      </c>
      <c r="T26" s="85">
        <f>分析係数表!F29</f>
        <v>0.46988232552720494</v>
      </c>
      <c r="U26" s="86">
        <f t="shared" si="7"/>
        <v>2.6150892376432134E-2</v>
      </c>
      <c r="V26" s="87">
        <f>分析係数表!D29</f>
        <v>9.2857975066992893E-2</v>
      </c>
      <c r="W26" s="167">
        <f t="shared" si="8"/>
        <v>0</v>
      </c>
      <c r="X26" s="76">
        <f>分析係数表!E29</f>
        <v>6.7808458580915762E-2</v>
      </c>
      <c r="Y26" s="166">
        <f t="shared" si="9"/>
        <v>0</v>
      </c>
    </row>
    <row r="27" spans="1:25" x14ac:dyDescent="0.2">
      <c r="A27" s="6" t="s">
        <v>15</v>
      </c>
      <c r="B27" s="5" t="s">
        <v>36</v>
      </c>
      <c r="C27" s="75">
        <f>最終需要_まとめ!C28</f>
        <v>100</v>
      </c>
      <c r="D27" s="76">
        <f>投入係数表!Y27</f>
        <v>6.619426388723102E-4</v>
      </c>
      <c r="E27" s="77">
        <f t="shared" si="0"/>
        <v>6.6194263887231014E-2</v>
      </c>
      <c r="F27" s="76">
        <f>分析係数表!C30</f>
        <v>1</v>
      </c>
      <c r="G27" s="77">
        <f t="shared" si="1"/>
        <v>6.6194263887231014E-2</v>
      </c>
      <c r="H27" s="77">
        <v>0.11895215133952698</v>
      </c>
      <c r="I27" s="77">
        <f t="shared" si="2"/>
        <v>100.11895215133953</v>
      </c>
      <c r="J27" s="76">
        <f>分析係数表!G30</f>
        <v>0.34448146018035225</v>
      </c>
      <c r="K27" s="78">
        <f t="shared" si="3"/>
        <v>34.489122828820257</v>
      </c>
      <c r="L27" s="79"/>
      <c r="M27" s="80"/>
      <c r="N27" s="81">
        <f>分析係数表!H30</f>
        <v>0</v>
      </c>
      <c r="O27" s="82">
        <f t="shared" si="4"/>
        <v>0</v>
      </c>
      <c r="P27" s="76">
        <f>分析係数表!C30</f>
        <v>1</v>
      </c>
      <c r="Q27" s="82">
        <f t="shared" si="5"/>
        <v>0</v>
      </c>
      <c r="R27" s="83">
        <v>9.0842494123975007E-2</v>
      </c>
      <c r="S27" s="84">
        <f t="shared" si="6"/>
        <v>100.2097946454635</v>
      </c>
      <c r="T27" s="85">
        <f>分析係数表!F30</f>
        <v>0.44085379748895859</v>
      </c>
      <c r="U27" s="86">
        <f t="shared" si="7"/>
        <v>44.177868515041297</v>
      </c>
      <c r="V27" s="87">
        <f>分析係数表!D30</f>
        <v>8.9752910919883244E-2</v>
      </c>
      <c r="W27" s="167">
        <f t="shared" si="8"/>
        <v>9</v>
      </c>
      <c r="X27" s="76">
        <f>分析係数表!E30</f>
        <v>6.6422145779301819E-2</v>
      </c>
      <c r="Y27" s="166">
        <f t="shared" si="9"/>
        <v>7</v>
      </c>
    </row>
    <row r="28" spans="1:25" x14ac:dyDescent="0.2">
      <c r="A28" s="6" t="s">
        <v>16</v>
      </c>
      <c r="B28" s="5" t="s">
        <v>193</v>
      </c>
      <c r="C28" s="90"/>
      <c r="D28" s="76">
        <f>投入係数表!Y28</f>
        <v>3.1903464889911342E-3</v>
      </c>
      <c r="E28" s="77">
        <f t="shared" si="0"/>
        <v>0.31903464889911343</v>
      </c>
      <c r="F28" s="76">
        <f>分析係数表!C31</f>
        <v>1.6119481544838443E-2</v>
      </c>
      <c r="G28" s="77">
        <f t="shared" si="1"/>
        <v>5.1426731350932712E-3</v>
      </c>
      <c r="H28" s="77">
        <v>9.6858389492289858E-3</v>
      </c>
      <c r="I28" s="77">
        <f t="shared" si="2"/>
        <v>9.6858389492289858E-3</v>
      </c>
      <c r="J28" s="76">
        <f>分析係数表!G31</f>
        <v>7.1065989847715741E-2</v>
      </c>
      <c r="K28" s="78">
        <f t="shared" si="3"/>
        <v>6.8833373243251683E-4</v>
      </c>
      <c r="L28" s="79"/>
      <c r="M28" s="80"/>
      <c r="N28" s="81">
        <f>分析係数表!H31</f>
        <v>2.0936329558250998E-2</v>
      </c>
      <c r="O28" s="82">
        <f t="shared" si="4"/>
        <v>0.51219656136412506</v>
      </c>
      <c r="P28" s="76">
        <f>分析係数表!C31</f>
        <v>1.6119481544838443E-2</v>
      </c>
      <c r="Q28" s="82">
        <f t="shared" si="5"/>
        <v>8.2563430182387258E-3</v>
      </c>
      <c r="R28" s="83">
        <v>1.1731468572885165E-2</v>
      </c>
      <c r="S28" s="84">
        <f t="shared" si="6"/>
        <v>2.1417307522114151E-2</v>
      </c>
      <c r="T28" s="85">
        <f>分析係数表!F31</f>
        <v>0.34619289340101522</v>
      </c>
      <c r="U28" s="86">
        <f t="shared" si="7"/>
        <v>7.4145196599400259E-3</v>
      </c>
      <c r="V28" s="87">
        <f>分析係数表!D31</f>
        <v>2.6395939086294416E-2</v>
      </c>
      <c r="W28" s="167">
        <f t="shared" si="8"/>
        <v>0</v>
      </c>
      <c r="X28" s="76">
        <f>分析係数表!E31</f>
        <v>2.3350253807106598E-2</v>
      </c>
      <c r="Y28" s="166">
        <f t="shared" si="9"/>
        <v>0</v>
      </c>
    </row>
    <row r="29" spans="1:25" x14ac:dyDescent="0.2">
      <c r="A29" s="6" t="s">
        <v>17</v>
      </c>
      <c r="B29" s="5" t="s">
        <v>273</v>
      </c>
      <c r="C29" s="90"/>
      <c r="D29" s="76">
        <f>投入係数表!Y29</f>
        <v>7.4875478823261321E-4</v>
      </c>
      <c r="E29" s="77">
        <f t="shared" si="0"/>
        <v>7.4875478823261316E-2</v>
      </c>
      <c r="F29" s="76">
        <f>分析係数表!C32</f>
        <v>1</v>
      </c>
      <c r="G29" s="77">
        <f t="shared" si="1"/>
        <v>7.4875478823261316E-2</v>
      </c>
      <c r="H29" s="77">
        <v>0.11178180492970263</v>
      </c>
      <c r="I29" s="77">
        <f t="shared" si="2"/>
        <v>0.11178180492970263</v>
      </c>
      <c r="J29" s="76">
        <f>分析係数表!G32</f>
        <v>0.14031413612565444</v>
      </c>
      <c r="K29" s="78">
        <f t="shared" si="3"/>
        <v>1.5684567393277647E-2</v>
      </c>
      <c r="L29" s="79"/>
      <c r="M29" s="80"/>
      <c r="N29" s="81">
        <f>分析係数表!H32</f>
        <v>7.8667195406007442E-3</v>
      </c>
      <c r="O29" s="82">
        <f t="shared" si="4"/>
        <v>0.19245525757993825</v>
      </c>
      <c r="P29" s="76">
        <f>分析係数表!C32</f>
        <v>1</v>
      </c>
      <c r="Q29" s="82">
        <f t="shared" si="5"/>
        <v>0.19245525757993825</v>
      </c>
      <c r="R29" s="83">
        <v>0.25617551533401384</v>
      </c>
      <c r="S29" s="84">
        <f t="shared" si="6"/>
        <v>0.36795732026371647</v>
      </c>
      <c r="T29" s="85">
        <f>分析係数表!F32</f>
        <v>0.48305318269495728</v>
      </c>
      <c r="U29" s="86">
        <f t="shared" si="7"/>
        <v>0.17774295464929593</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投入係数表!Y30</f>
        <v>1.9966794352869683E-3</v>
      </c>
      <c r="E30" s="77">
        <f t="shared" si="0"/>
        <v>0.19966794352869682</v>
      </c>
      <c r="F30" s="76">
        <f>分析係数表!C33</f>
        <v>0.76063364256957811</v>
      </c>
      <c r="G30" s="77">
        <f t="shared" si="1"/>
        <v>0.15187415519060948</v>
      </c>
      <c r="H30" s="77">
        <v>0.17854955440477319</v>
      </c>
      <c r="I30" s="77">
        <f t="shared" si="2"/>
        <v>0.17854955440477319</v>
      </c>
      <c r="J30" s="76">
        <f>分析係数表!G33</f>
        <v>0.50769407441433168</v>
      </c>
      <c r="K30" s="78">
        <f t="shared" si="3"/>
        <v>9.0648550760622684E-2</v>
      </c>
      <c r="L30" s="79"/>
      <c r="M30" s="80"/>
      <c r="N30" s="81">
        <f>分析係数表!H33</f>
        <v>8.9800920101816757E-4</v>
      </c>
      <c r="O30" s="82">
        <f t="shared" si="4"/>
        <v>2.1969334383809498E-2</v>
      </c>
      <c r="P30" s="76">
        <f>分析係数表!C33</f>
        <v>0.76063364256957811</v>
      </c>
      <c r="Q30" s="82">
        <f t="shared" si="5"/>
        <v>1.6710614837186097E-2</v>
      </c>
      <c r="R30" s="83">
        <v>5.4732211349758281E-2</v>
      </c>
      <c r="S30" s="84">
        <f t="shared" si="6"/>
        <v>0.23328176575453147</v>
      </c>
      <c r="T30" s="85">
        <f>分析係数表!F33</f>
        <v>0.64710610932475887</v>
      </c>
      <c r="U30" s="86">
        <f t="shared" si="7"/>
        <v>0.15095805581382463</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投入係数表!Y31</f>
        <v>5.8999707008995907E-2</v>
      </c>
      <c r="E31" s="77">
        <f t="shared" si="0"/>
        <v>5.8999707008995905</v>
      </c>
      <c r="F31" s="76">
        <f>分析係数表!C34</f>
        <v>0.60932856586849216</v>
      </c>
      <c r="G31" s="77">
        <f t="shared" si="1"/>
        <v>3.5950206858452698</v>
      </c>
      <c r="H31" s="77">
        <v>3.8065225746036182</v>
      </c>
      <c r="I31" s="77">
        <f t="shared" si="2"/>
        <v>3.8065225746036182</v>
      </c>
      <c r="J31" s="76">
        <f>分析係数表!G34</f>
        <v>0.42480111354608457</v>
      </c>
      <c r="K31" s="78">
        <f t="shared" si="3"/>
        <v>1.6170150284299258</v>
      </c>
      <c r="L31" s="79"/>
      <c r="M31" s="80"/>
      <c r="N31" s="81">
        <f>分析係数表!H34</f>
        <v>0.14716781407871807</v>
      </c>
      <c r="O31" s="82">
        <f t="shared" si="4"/>
        <v>3.6003850677296727</v>
      </c>
      <c r="P31" s="76">
        <f>分析係数表!C34</f>
        <v>0.60932856586849216</v>
      </c>
      <c r="Q31" s="82">
        <f t="shared" si="5"/>
        <v>2.1938174698940553</v>
      </c>
      <c r="R31" s="83">
        <v>2.3974534640096414</v>
      </c>
      <c r="S31" s="84">
        <f t="shared" si="6"/>
        <v>6.2039760386132592</v>
      </c>
      <c r="T31" s="85">
        <f>分析係数表!F34</f>
        <v>0.70056004390220861</v>
      </c>
      <c r="U31" s="86">
        <f t="shared" si="7"/>
        <v>4.3462577259791555</v>
      </c>
      <c r="V31" s="87">
        <f>分析係数表!D34</f>
        <v>0.12153061706589328</v>
      </c>
      <c r="W31" s="167">
        <f t="shared" si="8"/>
        <v>1</v>
      </c>
      <c r="X31" s="76">
        <f>分析係数表!E34</f>
        <v>9.2329106655473059E-2</v>
      </c>
      <c r="Y31" s="166">
        <f t="shared" si="9"/>
        <v>1</v>
      </c>
    </row>
    <row r="32" spans="1:25" x14ac:dyDescent="0.2">
      <c r="A32" s="6" t="s">
        <v>20</v>
      </c>
      <c r="B32" s="5" t="s">
        <v>37</v>
      </c>
      <c r="C32" s="90"/>
      <c r="D32" s="76">
        <f>投入係数表!Y32</f>
        <v>1.2566058619903855E-2</v>
      </c>
      <c r="E32" s="77">
        <f t="shared" si="0"/>
        <v>1.2566058619903855</v>
      </c>
      <c r="F32" s="76">
        <f>分析係数表!C35</f>
        <v>0.431182157394844</v>
      </c>
      <c r="G32" s="77">
        <f t="shared" si="1"/>
        <v>0.54182602656802203</v>
      </c>
      <c r="H32" s="77">
        <v>0.64822715657846863</v>
      </c>
      <c r="I32" s="77">
        <f t="shared" si="2"/>
        <v>0.64822715657846863</v>
      </c>
      <c r="J32" s="76">
        <f>分析係数表!G35</f>
        <v>0.31375152118597188</v>
      </c>
      <c r="K32" s="78">
        <f t="shared" si="3"/>
        <v>0.20338225645055172</v>
      </c>
      <c r="L32" s="79"/>
      <c r="M32" s="80"/>
      <c r="N32" s="81">
        <f>分析係数表!H35</f>
        <v>5.4452734914836147E-2</v>
      </c>
      <c r="O32" s="82">
        <f t="shared" si="4"/>
        <v>1.3321582229899354</v>
      </c>
      <c r="P32" s="76">
        <f>分析係数表!C35</f>
        <v>0.431182157394844</v>
      </c>
      <c r="Q32" s="82">
        <f t="shared" si="5"/>
        <v>0.57440285658008206</v>
      </c>
      <c r="R32" s="83">
        <v>0.83747154895346587</v>
      </c>
      <c r="S32" s="84">
        <f t="shared" si="6"/>
        <v>1.4856987055319344</v>
      </c>
      <c r="T32" s="85">
        <f>分析係数表!F35</f>
        <v>0.64533318582439059</v>
      </c>
      <c r="U32" s="86">
        <f t="shared" si="7"/>
        <v>0.95877067881609634</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投入係数表!Y33</f>
        <v>3.4399314184020056E-3</v>
      </c>
      <c r="E33" s="77">
        <f t="shared" si="0"/>
        <v>0.34399314184020058</v>
      </c>
      <c r="F33" s="76">
        <f>分析係数表!C36</f>
        <v>0.9563715649468405</v>
      </c>
      <c r="G33" s="77">
        <f t="shared" si="1"/>
        <v>0.32898525939269313</v>
      </c>
      <c r="H33" s="77">
        <v>0.51449601453563576</v>
      </c>
      <c r="I33" s="77">
        <f t="shared" si="2"/>
        <v>0.51449601453563576</v>
      </c>
      <c r="J33" s="76">
        <f>分析係数表!G36</f>
        <v>5.2691079299754126E-2</v>
      </c>
      <c r="K33" s="78">
        <f t="shared" si="3"/>
        <v>2.7109350301304635E-2</v>
      </c>
      <c r="L33" s="79"/>
      <c r="M33" s="80"/>
      <c r="N33" s="81">
        <f>分析係数表!H36</f>
        <v>0.23827203956962312</v>
      </c>
      <c r="O33" s="82">
        <f t="shared" si="4"/>
        <v>5.8292032038003985</v>
      </c>
      <c r="P33" s="76">
        <f>分析係数表!C36</f>
        <v>0.9563715649468405</v>
      </c>
      <c r="Q33" s="82">
        <f t="shared" si="5"/>
        <v>5.5748841904117237</v>
      </c>
      <c r="R33" s="83">
        <v>5.8540082391741528</v>
      </c>
      <c r="S33" s="84">
        <f t="shared" si="6"/>
        <v>6.3685042537097889</v>
      </c>
      <c r="T33" s="85">
        <f>分析係数表!F36</f>
        <v>0.845410170661959</v>
      </c>
      <c r="U33" s="86">
        <f t="shared" si="7"/>
        <v>5.3839982679902043</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投入係数表!Y34</f>
        <v>2.6434299480212257E-2</v>
      </c>
      <c r="E34" s="77">
        <f t="shared" si="0"/>
        <v>2.6434299480212258</v>
      </c>
      <c r="F34" s="76">
        <f>分析係数表!C37</f>
        <v>0.69581462679851724</v>
      </c>
      <c r="G34" s="77">
        <f t="shared" si="1"/>
        <v>1.839337222750413</v>
      </c>
      <c r="H34" s="77">
        <v>2.079062934721136</v>
      </c>
      <c r="I34" s="77">
        <f t="shared" si="2"/>
        <v>2.079062934721136</v>
      </c>
      <c r="J34" s="76">
        <f>分析係数表!G37</f>
        <v>0.3862869649112583</v>
      </c>
      <c r="K34" s="78">
        <f t="shared" si="3"/>
        <v>0.8031149109129212</v>
      </c>
      <c r="L34" s="79"/>
      <c r="M34" s="80"/>
      <c r="N34" s="81">
        <f>分析係数表!H37</f>
        <v>4.5947077854218935E-2</v>
      </c>
      <c r="O34" s="82">
        <f t="shared" si="4"/>
        <v>1.1240716867864724</v>
      </c>
      <c r="P34" s="76">
        <f>分析係数表!C37</f>
        <v>0.69581462679851724</v>
      </c>
      <c r="Q34" s="82">
        <f t="shared" si="5"/>
        <v>0.78214552123610903</v>
      </c>
      <c r="R34" s="83">
        <v>0.94425461408203537</v>
      </c>
      <c r="S34" s="84">
        <f t="shared" si="6"/>
        <v>3.0233175488031714</v>
      </c>
      <c r="T34" s="85">
        <f>分析係数表!F37</f>
        <v>0.69012607082499655</v>
      </c>
      <c r="U34" s="86">
        <f t="shared" si="7"/>
        <v>2.0864702608117924</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投入係数表!Y35</f>
        <v>8.5292936746497669E-3</v>
      </c>
      <c r="E35" s="77">
        <f t="shared" si="0"/>
        <v>0.85292936746497672</v>
      </c>
      <c r="F35" s="76">
        <f>分析係数表!C38</f>
        <v>0.41697687137236916</v>
      </c>
      <c r="G35" s="77">
        <f t="shared" si="1"/>
        <v>0.35565181914715976</v>
      </c>
      <c r="H35" s="77">
        <v>0.55414616993653787</v>
      </c>
      <c r="I35" s="77">
        <f t="shared" si="2"/>
        <v>0.55414616993653787</v>
      </c>
      <c r="J35" s="76">
        <f>分析係数表!G38</f>
        <v>8.9658129653451837E-2</v>
      </c>
      <c r="K35" s="78">
        <f t="shared" si="3"/>
        <v>4.9683709151133869E-2</v>
      </c>
      <c r="L35" s="79"/>
      <c r="M35" s="80"/>
      <c r="N35" s="81">
        <f>分析係数表!H38</f>
        <v>4.1195576072902453E-2</v>
      </c>
      <c r="O35" s="82">
        <f t="shared" si="4"/>
        <v>1.0078286334406343</v>
      </c>
      <c r="P35" s="76">
        <f>分析係数表!C38</f>
        <v>0.41697687137236916</v>
      </c>
      <c r="Q35" s="82">
        <f t="shared" si="5"/>
        <v>0.42024123045156597</v>
      </c>
      <c r="R35" s="83">
        <v>0.59356027172142545</v>
      </c>
      <c r="S35" s="84">
        <f t="shared" si="6"/>
        <v>1.1477064416579634</v>
      </c>
      <c r="T35" s="85">
        <f>分析係数表!F38</f>
        <v>0.51116828441118001</v>
      </c>
      <c r="U35" s="86">
        <f t="shared" si="7"/>
        <v>0.58667113278996119</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投入係数表!Y36</f>
        <v>0</v>
      </c>
      <c r="E36" s="77">
        <f t="shared" si="0"/>
        <v>0</v>
      </c>
      <c r="F36" s="76">
        <f>分析係数表!C39</f>
        <v>1</v>
      </c>
      <c r="G36" s="77">
        <f t="shared" si="1"/>
        <v>0</v>
      </c>
      <c r="H36" s="77">
        <v>2.3415122835642795E-2</v>
      </c>
      <c r="I36" s="77">
        <f t="shared" si="2"/>
        <v>2.3415122835642795E-2</v>
      </c>
      <c r="J36" s="76">
        <f>分析係数表!G39</f>
        <v>0.3542438962035025</v>
      </c>
      <c r="K36" s="78">
        <f t="shared" si="3"/>
        <v>8.294664343381707E-3</v>
      </c>
      <c r="L36" s="79"/>
      <c r="M36" s="80"/>
      <c r="N36" s="81">
        <f>分析係数表!H39</f>
        <v>3.5817057247689217E-3</v>
      </c>
      <c r="O36" s="82">
        <f t="shared" si="4"/>
        <v>8.7624592980380014E-2</v>
      </c>
      <c r="P36" s="76">
        <f>分析係数表!C39</f>
        <v>1</v>
      </c>
      <c r="Q36" s="82">
        <f t="shared" si="5"/>
        <v>8.7624592980380014E-2</v>
      </c>
      <c r="R36" s="83">
        <v>9.5982814829062069E-2</v>
      </c>
      <c r="S36" s="84">
        <f t="shared" si="6"/>
        <v>0.11939793766470486</v>
      </c>
      <c r="T36" s="85">
        <f>分析係数表!F39</f>
        <v>0.7050204525118241</v>
      </c>
      <c r="U36" s="86">
        <f t="shared" si="7"/>
        <v>8.4177988041348781E-2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投入係数表!Y37</f>
        <v>1.5192126138053021E-4</v>
      </c>
      <c r="E37" s="77">
        <f t="shared" si="0"/>
        <v>1.5192126138053021E-2</v>
      </c>
      <c r="F37" s="76">
        <f>分析係数表!C40</f>
        <v>1</v>
      </c>
      <c r="G37" s="77">
        <f t="shared" si="1"/>
        <v>1.5192126138053021E-2</v>
      </c>
      <c r="H37" s="77">
        <v>2.4029409718657187E-2</v>
      </c>
      <c r="I37" s="77">
        <f t="shared" si="2"/>
        <v>2.4029409718657187E-2</v>
      </c>
      <c r="J37" s="76">
        <f>分析係数表!G40</f>
        <v>0.54480720679366534</v>
      </c>
      <c r="K37" s="78">
        <f t="shared" si="3"/>
        <v>1.3091395589722178E-2</v>
      </c>
      <c r="L37" s="79"/>
      <c r="M37" s="80"/>
      <c r="N37" s="81">
        <f>分析係数表!H40</f>
        <v>3.1654426986686419E-2</v>
      </c>
      <c r="O37" s="82">
        <f t="shared" si="4"/>
        <v>0.77440931608486729</v>
      </c>
      <c r="P37" s="76">
        <f>分析係数表!C40</f>
        <v>1</v>
      </c>
      <c r="Q37" s="82">
        <f t="shared" si="5"/>
        <v>0.77440931608486729</v>
      </c>
      <c r="R37" s="83">
        <v>0.78060161720136301</v>
      </c>
      <c r="S37" s="84">
        <f t="shared" si="6"/>
        <v>0.8046310269200202</v>
      </c>
      <c r="T37" s="85">
        <f>分析係数表!F40</f>
        <v>0.74295960523295845</v>
      </c>
      <c r="U37" s="86">
        <f t="shared" si="7"/>
        <v>0.59780835011868816</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投入係数表!Y38</f>
        <v>0</v>
      </c>
      <c r="E38" s="77">
        <f t="shared" si="0"/>
        <v>0</v>
      </c>
      <c r="F38" s="76">
        <f>分析係数表!C41</f>
        <v>0.7716092186228849</v>
      </c>
      <c r="G38" s="77">
        <f t="shared" si="1"/>
        <v>0</v>
      </c>
      <c r="H38" s="77">
        <v>4.395026100280767E-3</v>
      </c>
      <c r="I38" s="77">
        <f t="shared" si="2"/>
        <v>4.395026100280767E-3</v>
      </c>
      <c r="J38" s="76">
        <f>分析係数表!G41</f>
        <v>0.4437271381292458</v>
      </c>
      <c r="K38" s="78">
        <f t="shared" si="3"/>
        <v>1.9501923534809243E-3</v>
      </c>
      <c r="L38" s="79"/>
      <c r="M38" s="80"/>
      <c r="N38" s="81">
        <f>分析係数表!H41</f>
        <v>4.8285080570498094E-2</v>
      </c>
      <c r="O38" s="82">
        <f t="shared" si="4"/>
        <v>1.1812697237397181</v>
      </c>
      <c r="P38" s="76">
        <f>分析係数表!C41</f>
        <v>0.7716092186228849</v>
      </c>
      <c r="Q38" s="82">
        <f t="shared" si="5"/>
        <v>0.91147860851767493</v>
      </c>
      <c r="R38" s="83">
        <v>0.92892211627874632</v>
      </c>
      <c r="S38" s="84">
        <f t="shared" si="6"/>
        <v>0.93331714237902708</v>
      </c>
      <c r="T38" s="85">
        <f>分析係数表!F41</f>
        <v>0.54924555826511057</v>
      </c>
      <c r="U38" s="86">
        <f t="shared" si="7"/>
        <v>0.51262029490436645</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投入係数表!Y39</f>
        <v>6.9449719488242376E-4</v>
      </c>
      <c r="E39" s="77">
        <f>$C$27*D39</f>
        <v>6.944971948824237E-2</v>
      </c>
      <c r="F39" s="76">
        <f>分析係数表!C42</f>
        <v>0.97588334268087495</v>
      </c>
      <c r="G39" s="77">
        <f>E39*F39</f>
        <v>6.7774824402435069E-2</v>
      </c>
      <c r="H39" s="77">
        <v>8.4347480471581443E-2</v>
      </c>
      <c r="I39" s="77">
        <f>C39+H39</f>
        <v>8.4347480471581443E-2</v>
      </c>
      <c r="J39" s="76">
        <f>分析係数表!G42</f>
        <v>0.48510773130544993</v>
      </c>
      <c r="K39" s="78">
        <f>I39*J39</f>
        <v>4.0917614892899613E-2</v>
      </c>
      <c r="L39" s="79"/>
      <c r="M39" s="80"/>
      <c r="N39" s="81">
        <f>分析係数表!H42</f>
        <v>1.103120860117981E-2</v>
      </c>
      <c r="O39" s="82">
        <f t="shared" si="4"/>
        <v>0.26987285892182272</v>
      </c>
      <c r="P39" s="76">
        <f>分析係数表!C42</f>
        <v>0.97588334268087495</v>
      </c>
      <c r="Q39" s="82">
        <f>O39*P39</f>
        <v>0.26336442766347257</v>
      </c>
      <c r="R39" s="83">
        <v>0.2790421286088281</v>
      </c>
      <c r="S39" s="84">
        <f>I39+R39</f>
        <v>0.36338960908040951</v>
      </c>
      <c r="T39" s="85">
        <f>分析係数表!F42</f>
        <v>0.55931558935361214</v>
      </c>
      <c r="U39" s="86">
        <f>S39*T39</f>
        <v>0.20324947336778798</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投入係数表!Y40</f>
        <v>9.5569324927023538E-2</v>
      </c>
      <c r="E40" s="77">
        <f>$C$27*D40</f>
        <v>9.5569324927023533</v>
      </c>
      <c r="F40" s="76">
        <f>分析係数表!C43</f>
        <v>0.34022693007694482</v>
      </c>
      <c r="G40" s="77">
        <f>E40*F40</f>
        <v>3.2515258029447254</v>
      </c>
      <c r="H40" s="77">
        <v>3.6607723330745667</v>
      </c>
      <c r="I40" s="77">
        <f>C40+H40</f>
        <v>3.6607723330745667</v>
      </c>
      <c r="J40" s="76">
        <f>分析係数表!G43</f>
        <v>0.33724329370148376</v>
      </c>
      <c r="K40" s="78">
        <f>I40*J40</f>
        <v>1.234570919097332</v>
      </c>
      <c r="L40" s="79"/>
      <c r="M40" s="80"/>
      <c r="N40" s="81">
        <f>分析係数表!H43</f>
        <v>3.0928867340200058E-2</v>
      </c>
      <c r="O40" s="82">
        <f t="shared" si="4"/>
        <v>0.75665887157830258</v>
      </c>
      <c r="P40" s="76">
        <f>分析係数表!C43</f>
        <v>0.34022693007694482</v>
      </c>
      <c r="Q40" s="82">
        <f>O40*P40</f>
        <v>0.25743572499257111</v>
      </c>
      <c r="R40" s="83">
        <v>0.56503318260796886</v>
      </c>
      <c r="S40" s="84">
        <f>I40+R40</f>
        <v>4.225805515682536</v>
      </c>
      <c r="T40" s="85">
        <f>分析係数表!F43</f>
        <v>0.5626289672791589</v>
      </c>
      <c r="U40" s="86">
        <f>S40*T40</f>
        <v>2.3775605932110389</v>
      </c>
      <c r="V40" s="87">
        <f>分析係数表!D43</f>
        <v>0.16253561953424389</v>
      </c>
      <c r="W40" s="167">
        <f>ROUND(S40*V40,0)</f>
        <v>1</v>
      </c>
      <c r="X40" s="76">
        <f>分析係数表!E43</f>
        <v>0.12361206642429007</v>
      </c>
      <c r="Y40" s="166">
        <f>ROUND(S40*X40,0)</f>
        <v>1</v>
      </c>
    </row>
    <row r="41" spans="1:25" x14ac:dyDescent="0.2">
      <c r="A41" s="6" t="s">
        <v>341</v>
      </c>
      <c r="B41" s="5" t="s">
        <v>42</v>
      </c>
      <c r="C41" s="90"/>
      <c r="D41" s="76">
        <f>投入係数表!Y41</f>
        <v>2.4958492941087103E-4</v>
      </c>
      <c r="E41" s="77">
        <f>$C$27*D41</f>
        <v>2.4958492941087103E-2</v>
      </c>
      <c r="F41" s="76">
        <f>分析係数表!C44</f>
        <v>0.45077084579422144</v>
      </c>
      <c r="G41" s="77">
        <f>E41*F41</f>
        <v>1.1250560972802939E-2</v>
      </c>
      <c r="H41" s="77">
        <v>1.6535876267171849E-2</v>
      </c>
      <c r="I41" s="77">
        <f>C41+H41</f>
        <v>1.6535876267171849E-2</v>
      </c>
      <c r="J41" s="76">
        <f>分析係数表!G44</f>
        <v>0.26937180019371798</v>
      </c>
      <c r="K41" s="78">
        <f>I41*J41</f>
        <v>4.4542987578686582E-3</v>
      </c>
      <c r="L41" s="79"/>
      <c r="M41" s="80"/>
      <c r="N41" s="81">
        <f>分析係数表!H44</f>
        <v>0.10969619474561307</v>
      </c>
      <c r="O41" s="82">
        <f t="shared" si="4"/>
        <v>2.6836611253709242</v>
      </c>
      <c r="P41" s="76">
        <f>分析係数表!C44</f>
        <v>0.45077084579422144</v>
      </c>
      <c r="Q41" s="82">
        <f>O41*P41</f>
        <v>1.2097161953085236</v>
      </c>
      <c r="R41" s="83">
        <v>1.2290084925222671</v>
      </c>
      <c r="S41" s="84">
        <f>I41+R41</f>
        <v>1.245544368789439</v>
      </c>
      <c r="T41" s="85">
        <f>分析係数表!F44</f>
        <v>0.50977584059775838</v>
      </c>
      <c r="U41" s="86">
        <f>S41*T41</f>
        <v>0.63494842760144066</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投入係数表!Y42</f>
        <v>5.4257593350189363E-4</v>
      </c>
      <c r="E42" s="77">
        <f>$C$27*D42</f>
        <v>5.4257593350189363E-2</v>
      </c>
      <c r="F42" s="76">
        <f>分析係数表!C45</f>
        <v>1</v>
      </c>
      <c r="G42" s="77">
        <f>E42*F42</f>
        <v>5.4257593350189363E-2</v>
      </c>
      <c r="H42" s="77">
        <v>6.9576052091753118E-2</v>
      </c>
      <c r="I42" s="77">
        <f>C42+H42</f>
        <v>6.9576052091753118E-2</v>
      </c>
      <c r="J42" s="76">
        <f>分析係数表!G45</f>
        <v>0</v>
      </c>
      <c r="K42" s="78">
        <f>I42*J42</f>
        <v>0</v>
      </c>
      <c r="L42" s="79"/>
      <c r="M42" s="80"/>
      <c r="N42" s="81">
        <f>分析係数表!H45</f>
        <v>0</v>
      </c>
      <c r="O42" s="82">
        <f t="shared" si="4"/>
        <v>0</v>
      </c>
      <c r="P42" s="76">
        <f>分析係数表!C45</f>
        <v>1</v>
      </c>
      <c r="Q42" s="82">
        <f>O42*P42</f>
        <v>0</v>
      </c>
      <c r="R42" s="83">
        <v>1.4546492289014107E-2</v>
      </c>
      <c r="S42" s="84">
        <f>I42+R42</f>
        <v>8.4122544380767231E-2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1.5571929291504347E-2</v>
      </c>
      <c r="E43" s="77">
        <f>$C$27*D43</f>
        <v>1.5571929291504347</v>
      </c>
      <c r="F43" s="76">
        <f>分析係数表!C46</f>
        <v>7.4198450828512619E-2</v>
      </c>
      <c r="G43" s="77">
        <f>E43*F43</f>
        <v>0.11554130298407607</v>
      </c>
      <c r="H43" s="77">
        <v>0.12355040466667867</v>
      </c>
      <c r="I43" s="77">
        <f>C43+H43</f>
        <v>0.12355040466667867</v>
      </c>
      <c r="J43" s="76">
        <f>分析係数表!G46</f>
        <v>9.2287409360580098E-3</v>
      </c>
      <c r="K43" s="78">
        <f>I43*J43</f>
        <v>1.14021467721391E-3</v>
      </c>
      <c r="L43" s="79"/>
      <c r="M43" s="80"/>
      <c r="N43" s="81">
        <f>分析係数表!H46</f>
        <v>2.0514344703613255E-2</v>
      </c>
      <c r="O43" s="82">
        <f t="shared" si="4"/>
        <v>0.50187291839261805</v>
      </c>
      <c r="P43" s="76">
        <f>分析係数表!C46</f>
        <v>7.4198450828512619E-2</v>
      </c>
      <c r="Q43" s="82">
        <f>O43*P43</f>
        <v>3.72381930575168E-2</v>
      </c>
      <c r="R43" s="83">
        <v>4.4102339285045741E-2</v>
      </c>
      <c r="S43" s="84">
        <f>I43+R43</f>
        <v>0.16765274395172441</v>
      </c>
      <c r="T43" s="85">
        <f>分析係数表!F46</f>
        <v>0.31311799604482532</v>
      </c>
      <c r="U43" s="86">
        <f>S43*T43</f>
        <v>5.2495091217580156E-2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投入係数表!Y44</f>
        <v>0.53779041376840686</v>
      </c>
      <c r="E44" s="91">
        <f>SUM(E5:E43)</f>
        <v>53.779041376840681</v>
      </c>
      <c r="F44" s="92">
        <f>分析係数表!C47</f>
        <v>0.51595339019249375</v>
      </c>
      <c r="G44" s="91">
        <f>SUM(G5:G43)</f>
        <v>12.604563861288584</v>
      </c>
      <c r="H44" s="91">
        <f>SUM(H5:H43)</f>
        <v>14.393829567841561</v>
      </c>
      <c r="I44" s="91">
        <f>SUM(I5:I43)</f>
        <v>114.39382956784154</v>
      </c>
      <c r="J44" s="92">
        <f>分析係数表!G47</f>
        <v>0.27631170572057684</v>
      </c>
      <c r="K44" s="93">
        <f>SUM(K5:K43)</f>
        <v>38.997588132360306</v>
      </c>
      <c r="L44" s="94">
        <f>最終需要_まとめ!$L$33</f>
        <v>0.62733333333333341</v>
      </c>
      <c r="M44" s="91">
        <f>K44*L44</f>
        <v>24.464486955034037</v>
      </c>
      <c r="N44" s="95">
        <f>分析係数表!H47</f>
        <v>1</v>
      </c>
      <c r="O44" s="96">
        <f>SUM(O5:O43)</f>
        <v>24.464486955034037</v>
      </c>
      <c r="P44" s="92">
        <f>分析係数表!C47</f>
        <v>0.51595339019249375</v>
      </c>
      <c r="Q44" s="96">
        <f>SUM(Q5:Q43)</f>
        <v>14.005008965934897</v>
      </c>
      <c r="R44" s="91">
        <f>SUM(R5:R43)</f>
        <v>15.785101971484178</v>
      </c>
      <c r="S44" s="97">
        <f>SUM(S5:S43)</f>
        <v>130.1789315393257</v>
      </c>
      <c r="T44" s="98">
        <f>分析係数表!F47</f>
        <v>0.58636886885395456</v>
      </c>
      <c r="U44" s="99">
        <f>SUM(U5:U43)</f>
        <v>63.429474637276698</v>
      </c>
      <c r="V44" s="100">
        <f>分析係数表!D47</f>
        <v>7.5124891062718996E-2</v>
      </c>
      <c r="W44" s="164">
        <f>SUM(W5:W43)</f>
        <v>11</v>
      </c>
      <c r="X44" s="92">
        <f>分析係数表!E47</f>
        <v>6.0854966829428862E-2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
        <v>488</v>
      </c>
      <c r="H1" s="401"/>
      <c r="I1" s="401"/>
    </row>
    <row r="2" spans="1:25" x14ac:dyDescent="0.2">
      <c r="B2" s="3" t="s">
        <v>293</v>
      </c>
      <c r="S2" s="3" t="s">
        <v>153</v>
      </c>
      <c r="U2" s="64" t="s">
        <v>210</v>
      </c>
      <c r="W2" s="3" t="s">
        <v>130</v>
      </c>
      <c r="Y2" s="3" t="s">
        <v>154</v>
      </c>
    </row>
    <row r="3" spans="1:25" ht="44" x14ac:dyDescent="0.2">
      <c r="B3" s="65"/>
      <c r="C3" s="66" t="s">
        <v>228</v>
      </c>
      <c r="D3" s="66" t="s">
        <v>315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4.9649173197653385E-3</v>
      </c>
      <c r="G5" s="77">
        <f t="shared" ref="G5:G38" si="1">E5*F5</f>
        <v>0</v>
      </c>
      <c r="H5" s="77">
        <f t="array" ref="H5:H43">MMULT(逆行列係数!C5:AO43,'24'!G5:G43)</f>
        <v>1.0315099832258327E-5</v>
      </c>
      <c r="I5" s="77">
        <f t="shared" ref="I5:I38" si="2">C5+H5</f>
        <v>1.0315099832258327E-5</v>
      </c>
      <c r="J5" s="76">
        <f>分析係数表!G8</f>
        <v>0.11989459815546773</v>
      </c>
      <c r="K5" s="78">
        <f t="shared" ref="K5:K38" si="3">I5*J5</f>
        <v>1.2367247493221447E-6</v>
      </c>
      <c r="L5" s="79" t="s">
        <v>184</v>
      </c>
      <c r="M5" s="80" t="s">
        <v>184</v>
      </c>
      <c r="N5" s="81">
        <f>分析係数表!H8</f>
        <v>9.9138626395589742E-3</v>
      </c>
      <c r="O5" s="82">
        <f t="shared" ref="O5:O43" si="4">$M$44*N5</f>
        <v>7.7000431970806291E-2</v>
      </c>
      <c r="P5" s="76">
        <f>分析係数表!C8</f>
        <v>4.9649173197653385E-3</v>
      </c>
      <c r="Q5" s="82">
        <f t="shared" ref="Q5:Q38" si="5">O5*P5</f>
        <v>3.8230077832126884E-4</v>
      </c>
      <c r="R5" s="83">
        <f t="array" ref="R5:R43">MMULT(逆行列係数!C5:AO43,'24'!Q5:Q43)</f>
        <v>5.7882393883333877E-4</v>
      </c>
      <c r="S5" s="84">
        <f t="shared" ref="S5:S38" si="6">I5+R5</f>
        <v>5.8913903866559712E-4</v>
      </c>
      <c r="T5" s="85">
        <f>分析係数表!F8</f>
        <v>0.45454545454545453</v>
      </c>
      <c r="U5" s="86">
        <f t="shared" ref="U5:U38" si="7">S5*T5</f>
        <v>2.6779047212072593E-4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投入係数表!Z6</f>
        <v>0</v>
      </c>
      <c r="E6" s="77">
        <f t="shared" si="0"/>
        <v>0</v>
      </c>
      <c r="F6" s="76">
        <f>分析係数表!C9</f>
        <v>0.15391380826737022</v>
      </c>
      <c r="G6" s="77">
        <f t="shared" si="1"/>
        <v>0</v>
      </c>
      <c r="H6" s="77">
        <v>5.5055712560638417E-5</v>
      </c>
      <c r="I6" s="77">
        <f t="shared" si="2"/>
        <v>5.5055712560638417E-5</v>
      </c>
      <c r="J6" s="76">
        <f>分析係数表!G9</f>
        <v>0.24468085106382978</v>
      </c>
      <c r="K6" s="78">
        <f t="shared" si="3"/>
        <v>1.347107860526259E-5</v>
      </c>
      <c r="L6" s="79"/>
      <c r="M6" s="80"/>
      <c r="N6" s="81">
        <f>分析係数表!H9</f>
        <v>5.2529564767522905E-4</v>
      </c>
      <c r="O6" s="82">
        <f t="shared" si="4"/>
        <v>4.0799427280723815E-3</v>
      </c>
      <c r="P6" s="76">
        <f>分析係数表!C9</f>
        <v>0.15391380826737022</v>
      </c>
      <c r="Q6" s="82">
        <f t="shared" si="5"/>
        <v>6.2795952279038388E-4</v>
      </c>
      <c r="R6" s="83">
        <v>7.280880121667084E-4</v>
      </c>
      <c r="S6" s="84">
        <f t="shared" si="6"/>
        <v>7.8314372472734685E-4</v>
      </c>
      <c r="T6" s="85">
        <f>分析係数表!F9</f>
        <v>0.66489361702127658</v>
      </c>
      <c r="U6" s="86">
        <f t="shared" si="7"/>
        <v>5.2070726378148063E-4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投入係数表!Z7</f>
        <v>0</v>
      </c>
      <c r="E7" s="77">
        <f t="shared" si="0"/>
        <v>0</v>
      </c>
      <c r="F7" s="76">
        <f>分析係数表!C10</f>
        <v>3.7301329873500322E-3</v>
      </c>
      <c r="G7" s="77">
        <f t="shared" si="1"/>
        <v>0</v>
      </c>
      <c r="H7" s="77">
        <v>8.2551037538732934E-7</v>
      </c>
      <c r="I7" s="77">
        <f t="shared" si="2"/>
        <v>8.2551037538732934E-7</v>
      </c>
      <c r="J7" s="76">
        <f>分析係数表!G10</f>
        <v>0.17857142857142858</v>
      </c>
      <c r="K7" s="78">
        <f t="shared" si="3"/>
        <v>1.4741256703345168E-7</v>
      </c>
      <c r="L7" s="79"/>
      <c r="M7" s="80"/>
      <c r="N7" s="81">
        <f>分析係数表!H10</f>
        <v>9.7827374022421611E-4</v>
      </c>
      <c r="O7" s="82">
        <f t="shared" si="4"/>
        <v>7.5981989383617264E-3</v>
      </c>
      <c r="P7" s="76">
        <f>分析係数表!C10</f>
        <v>3.7301329873500322E-3</v>
      </c>
      <c r="Q7" s="82">
        <f t="shared" si="5"/>
        <v>2.8342292504431071E-5</v>
      </c>
      <c r="R7" s="83">
        <v>5.5739688051295256E-5</v>
      </c>
      <c r="S7" s="84">
        <f t="shared" si="6"/>
        <v>5.6565198426682588E-5</v>
      </c>
      <c r="T7" s="85">
        <f>分析係数表!F10</f>
        <v>0.5178571428571429</v>
      </c>
      <c r="U7" s="86">
        <f t="shared" si="7"/>
        <v>2.9292692042389201E-5</v>
      </c>
      <c r="V7" s="87">
        <f>分析係数表!D10</f>
        <v>0</v>
      </c>
      <c r="W7" s="167">
        <f t="shared" si="8"/>
        <v>0</v>
      </c>
      <c r="X7" s="76">
        <f>分析係数表!E10</f>
        <v>0</v>
      </c>
      <c r="Y7" s="166">
        <f t="shared" si="9"/>
        <v>0</v>
      </c>
    </row>
    <row r="8" spans="1:25" x14ac:dyDescent="0.2">
      <c r="A8" s="6" t="s">
        <v>222</v>
      </c>
      <c r="B8" s="5" t="s">
        <v>27</v>
      </c>
      <c r="C8" s="90"/>
      <c r="D8" s="76">
        <f>投入係数表!Z8</f>
        <v>0.29847715736040609</v>
      </c>
      <c r="E8" s="77">
        <f t="shared" si="0"/>
        <v>29.847715736040609</v>
      </c>
      <c r="F8" s="76">
        <f>分析係数表!C11</f>
        <v>0.13696369636963701</v>
      </c>
      <c r="G8" s="77">
        <f t="shared" si="1"/>
        <v>4.0880534753983024</v>
      </c>
      <c r="H8" s="77">
        <v>4.1050159944020645</v>
      </c>
      <c r="I8" s="77">
        <f t="shared" si="2"/>
        <v>4.1050159944020645</v>
      </c>
      <c r="J8" s="76">
        <f>分析係数表!G11</f>
        <v>0.3392857142857143</v>
      </c>
      <c r="K8" s="78">
        <f t="shared" si="3"/>
        <v>1.3927732838149862</v>
      </c>
      <c r="L8" s="79"/>
      <c r="M8" s="80"/>
      <c r="N8" s="81">
        <f>分析係数表!H11</f>
        <v>-1.9072761791536302E-5</v>
      </c>
      <c r="O8" s="82">
        <f t="shared" si="4"/>
        <v>-1.4813710359113034E-4</v>
      </c>
      <c r="P8" s="76">
        <f>分析係数表!C11</f>
        <v>0.13696369636963701</v>
      </c>
      <c r="Q8" s="82">
        <f t="shared" si="5"/>
        <v>-2.028940527733304E-5</v>
      </c>
      <c r="R8" s="83">
        <v>3.7336484489194211E-4</v>
      </c>
      <c r="S8" s="84">
        <f t="shared" si="6"/>
        <v>4.1053893592469564</v>
      </c>
      <c r="T8" s="85">
        <f>分析係数表!F11</f>
        <v>0.56043956043956045</v>
      </c>
      <c r="U8" s="86">
        <f t="shared" si="7"/>
        <v>2.300822607929613</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投入係数表!Z9</f>
        <v>0</v>
      </c>
      <c r="E9" s="77">
        <f t="shared" si="0"/>
        <v>0</v>
      </c>
      <c r="F9" s="76">
        <f>分析係数表!C12</f>
        <v>0.20704451619317732</v>
      </c>
      <c r="G9" s="77">
        <f t="shared" si="1"/>
        <v>0</v>
      </c>
      <c r="H9" s="77">
        <v>3.3737016138534327E-4</v>
      </c>
      <c r="I9" s="77">
        <f t="shared" si="2"/>
        <v>3.3737016138534327E-4</v>
      </c>
      <c r="J9" s="76">
        <f>分析係数表!G12</f>
        <v>0.14105339609201503</v>
      </c>
      <c r="K9" s="78">
        <f t="shared" si="3"/>
        <v>4.7587207003513862E-5</v>
      </c>
      <c r="L9" s="79"/>
      <c r="M9" s="80"/>
      <c r="N9" s="81">
        <f>分析係数表!H12</f>
        <v>8.4721207878004259E-2</v>
      </c>
      <c r="O9" s="82">
        <f t="shared" si="4"/>
        <v>0.65802501415180104</v>
      </c>
      <c r="P9" s="76">
        <f>分析係数表!C12</f>
        <v>0.20704451619317732</v>
      </c>
      <c r="Q9" s="82">
        <f t="shared" si="5"/>
        <v>0.1362404706980683</v>
      </c>
      <c r="R9" s="83">
        <v>0.1554124672026489</v>
      </c>
      <c r="S9" s="84">
        <f t="shared" si="6"/>
        <v>0.15574983736403425</v>
      </c>
      <c r="T9" s="85">
        <f>分析係数表!F12</f>
        <v>0.31004441526879617</v>
      </c>
      <c r="U9" s="86">
        <f t="shared" si="7"/>
        <v>4.8289367253742103E-2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投入係数表!Z10</f>
        <v>0</v>
      </c>
      <c r="E10" s="77">
        <f t="shared" si="0"/>
        <v>0</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0.1056896510329552</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投入係数表!Z11</f>
        <v>4.0609137055837565E-3</v>
      </c>
      <c r="E11" s="77">
        <f t="shared" si="0"/>
        <v>0.40609137055837563</v>
      </c>
      <c r="F11" s="76">
        <f>分析係数表!C14</f>
        <v>3.4828780992665287E-2</v>
      </c>
      <c r="G11" s="77">
        <f t="shared" si="1"/>
        <v>1.4143667408188948E-2</v>
      </c>
      <c r="H11" s="77">
        <v>1.8939974057643277E-2</v>
      </c>
      <c r="I11" s="77">
        <f t="shared" si="2"/>
        <v>1.8939974057643277E-2</v>
      </c>
      <c r="J11" s="76">
        <f>分析係数表!G14</f>
        <v>0.17656215254614188</v>
      </c>
      <c r="K11" s="78">
        <f t="shared" si="3"/>
        <v>3.3440825887855823E-3</v>
      </c>
      <c r="L11" s="79"/>
      <c r="M11" s="80"/>
      <c r="N11" s="81">
        <f>分析係数表!H14</f>
        <v>1.0569488826143035E-3</v>
      </c>
      <c r="O11" s="82">
        <f t="shared" si="4"/>
        <v>8.2092644906751402E-3</v>
      </c>
      <c r="P11" s="76">
        <f>分析係数表!C14</f>
        <v>3.4828780992665287E-2</v>
      </c>
      <c r="Q11" s="82">
        <f t="shared" si="5"/>
        <v>2.859186750565884E-4</v>
      </c>
      <c r="R11" s="83">
        <v>1.2058865198628346E-3</v>
      </c>
      <c r="S11" s="84">
        <f t="shared" si="6"/>
        <v>2.014586057750611E-2</v>
      </c>
      <c r="T11" s="85">
        <f>分析係数表!F14</f>
        <v>0.31487658438959304</v>
      </c>
      <c r="U11" s="86">
        <f t="shared" si="7"/>
        <v>6.343459768234078E-3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投入係数表!Z12</f>
        <v>0</v>
      </c>
      <c r="E12" s="77">
        <f t="shared" si="0"/>
        <v>0</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6.0131319299366326E-2</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投入係数表!Z13</f>
        <v>5.685279187817259E-2</v>
      </c>
      <c r="E13" s="77">
        <f t="shared" si="0"/>
        <v>5.6852791878172591</v>
      </c>
      <c r="F13" s="76">
        <f>分析係数表!C16</f>
        <v>1.5929944110702698E-2</v>
      </c>
      <c r="G13" s="77">
        <f t="shared" si="1"/>
        <v>9.0566179715670173E-2</v>
      </c>
      <c r="H13" s="77">
        <v>9.469024967459394E-2</v>
      </c>
      <c r="I13" s="77">
        <f t="shared" si="2"/>
        <v>9.469024967459394E-2</v>
      </c>
      <c r="J13" s="76">
        <f>分析係数表!G16</f>
        <v>3.3304867634500426E-2</v>
      </c>
      <c r="K13" s="78">
        <f t="shared" si="3"/>
        <v>3.1536462316901484E-3</v>
      </c>
      <c r="L13" s="79"/>
      <c r="M13" s="80"/>
      <c r="N13" s="81">
        <f>分析係数表!H16</f>
        <v>1.5715955716225912E-2</v>
      </c>
      <c r="O13" s="82">
        <f t="shared" si="4"/>
        <v>0.12206497335909139</v>
      </c>
      <c r="P13" s="76">
        <f>分析係数表!C16</f>
        <v>1.5929944110702698E-2</v>
      </c>
      <c r="Q13" s="82">
        <f t="shared" si="5"/>
        <v>1.9444882034847396E-3</v>
      </c>
      <c r="R13" s="83">
        <v>2.255594586922401E-3</v>
      </c>
      <c r="S13" s="84">
        <f t="shared" si="6"/>
        <v>9.694584426151634E-2</v>
      </c>
      <c r="T13" s="85">
        <f>分析係数表!F16</f>
        <v>0.28693424423569597</v>
      </c>
      <c r="U13" s="86">
        <f t="shared" si="7"/>
        <v>2.7817082554969674E-2</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投入係数表!Z14</f>
        <v>0</v>
      </c>
      <c r="E14" s="77">
        <f t="shared" si="0"/>
        <v>0</v>
      </c>
      <c r="F14" s="76">
        <f>分析係数表!C17</f>
        <v>3.0755163958272713E-2</v>
      </c>
      <c r="G14" s="77">
        <f t="shared" si="1"/>
        <v>0</v>
      </c>
      <c r="H14" s="77">
        <v>4.2994893523535015E-3</v>
      </c>
      <c r="I14" s="77">
        <f t="shared" si="2"/>
        <v>4.2994893523535015E-3</v>
      </c>
      <c r="J14" s="76">
        <f>分析係数表!G17</f>
        <v>0.21735668789808918</v>
      </c>
      <c r="K14" s="78">
        <f t="shared" si="3"/>
        <v>9.3452276528065755E-4</v>
      </c>
      <c r="L14" s="79"/>
      <c r="M14" s="80"/>
      <c r="N14" s="81">
        <f>分析係数表!H17</f>
        <v>2.8450203005708319E-3</v>
      </c>
      <c r="O14" s="82">
        <f t="shared" si="4"/>
        <v>2.209711795234361E-2</v>
      </c>
      <c r="P14" s="76">
        <f>分析係数表!C17</f>
        <v>3.0755163958272713E-2</v>
      </c>
      <c r="Q14" s="82">
        <f t="shared" si="5"/>
        <v>6.7960048562961913E-4</v>
      </c>
      <c r="R14" s="83">
        <v>1.4513302582061865E-3</v>
      </c>
      <c r="S14" s="84">
        <f t="shared" si="6"/>
        <v>5.7508196105596878E-3</v>
      </c>
      <c r="T14" s="85">
        <f>分析係数表!F17</f>
        <v>0.33877388535031849</v>
      </c>
      <c r="U14" s="86">
        <f t="shared" si="7"/>
        <v>1.9482275034181109E-3</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投入係数表!Z15</f>
        <v>0</v>
      </c>
      <c r="E15" s="77">
        <f t="shared" si="0"/>
        <v>0</v>
      </c>
      <c r="F15" s="76">
        <f>分析係数表!C18</f>
        <v>0.10308017346825304</v>
      </c>
      <c r="G15" s="77">
        <f t="shared" si="1"/>
        <v>0</v>
      </c>
      <c r="H15" s="77">
        <v>8.8817102430295107E-3</v>
      </c>
      <c r="I15" s="77">
        <f t="shared" si="2"/>
        <v>8.8817102430295107E-3</v>
      </c>
      <c r="J15" s="76">
        <f>分析係数表!G18</f>
        <v>0.21565836298932384</v>
      </c>
      <c r="K15" s="78">
        <f t="shared" si="3"/>
        <v>1.9154150915572539E-3</v>
      </c>
      <c r="L15" s="79"/>
      <c r="M15" s="80"/>
      <c r="N15" s="81">
        <f>分析係数表!H18</f>
        <v>4.148325689659146E-4</v>
      </c>
      <c r="O15" s="82">
        <f t="shared" si="4"/>
        <v>3.2219820031070849E-3</v>
      </c>
      <c r="P15" s="76">
        <f>分析係数表!C18</f>
        <v>0.10308017346825304</v>
      </c>
      <c r="Q15" s="82">
        <f t="shared" si="5"/>
        <v>3.3212246379186772E-4</v>
      </c>
      <c r="R15" s="83">
        <v>8.2951389996775899E-4</v>
      </c>
      <c r="S15" s="84">
        <f t="shared" si="6"/>
        <v>9.7112241429972695E-3</v>
      </c>
      <c r="T15" s="85">
        <f>分析係数表!F18</f>
        <v>0.45978647686832741</v>
      </c>
      <c r="U15" s="86">
        <f t="shared" si="7"/>
        <v>4.465089534787357E-3</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投入係数表!Z16</f>
        <v>0</v>
      </c>
      <c r="E16" s="77">
        <f t="shared" si="0"/>
        <v>0</v>
      </c>
      <c r="F16" s="76">
        <f>分析係数表!C19</f>
        <v>0.24776062511911567</v>
      </c>
      <c r="G16" s="77">
        <f t="shared" si="1"/>
        <v>0</v>
      </c>
      <c r="H16" s="77">
        <v>1.6258272350838258E-2</v>
      </c>
      <c r="I16" s="77">
        <f t="shared" si="2"/>
        <v>1.6258272350838258E-2</v>
      </c>
      <c r="J16" s="76">
        <f>分析係数表!G19</f>
        <v>5.7676438653637349E-2</v>
      </c>
      <c r="K16" s="78">
        <f t="shared" si="3"/>
        <v>9.3771924785725105E-4</v>
      </c>
      <c r="L16" s="79"/>
      <c r="M16" s="80"/>
      <c r="N16" s="81">
        <f>分析係数表!H19</f>
        <v>-1.0648958666941103E-4</v>
      </c>
      <c r="O16" s="82">
        <f t="shared" si="4"/>
        <v>-8.2709882838381105E-4</v>
      </c>
      <c r="P16" s="76">
        <f>分析係数表!C19</f>
        <v>0.24776062511911567</v>
      </c>
      <c r="Q16" s="82">
        <f t="shared" si="5"/>
        <v>-2.049225227556612E-4</v>
      </c>
      <c r="R16" s="83">
        <v>7.0140706570716619E-4</v>
      </c>
      <c r="S16" s="84">
        <f t="shared" si="6"/>
        <v>1.6959679416545425E-2</v>
      </c>
      <c r="T16" s="85">
        <f>分析係数表!F19</f>
        <v>0.24017372421281216</v>
      </c>
      <c r="U16" s="86">
        <f t="shared" si="7"/>
        <v>4.0732693669270877E-3</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投入係数表!Z17</f>
        <v>0</v>
      </c>
      <c r="E17" s="77">
        <f t="shared" si="0"/>
        <v>0</v>
      </c>
      <c r="F17" s="76">
        <f>分析係数表!C20</f>
        <v>4.2097488921713389E-2</v>
      </c>
      <c r="G17" s="77">
        <f t="shared" si="1"/>
        <v>0</v>
      </c>
      <c r="H17" s="77">
        <v>1.0577835185525467E-3</v>
      </c>
      <c r="I17" s="77">
        <f t="shared" si="2"/>
        <v>1.0577835185525467E-3</v>
      </c>
      <c r="J17" s="76">
        <f>分析係数表!G20</f>
        <v>0.10005104645227157</v>
      </c>
      <c r="K17" s="78">
        <f t="shared" si="3"/>
        <v>1.0583234795114812E-4</v>
      </c>
      <c r="L17" s="79"/>
      <c r="M17" s="80"/>
      <c r="N17" s="81">
        <f>分析係数表!H20</f>
        <v>5.1814336200340294E-4</v>
      </c>
      <c r="O17" s="82">
        <f t="shared" si="4"/>
        <v>4.0243913142257075E-3</v>
      </c>
      <c r="P17" s="76">
        <f>分析係数表!C20</f>
        <v>4.2097488921713389E-2</v>
      </c>
      <c r="Q17" s="82">
        <f t="shared" si="5"/>
        <v>1.6941676876725629E-4</v>
      </c>
      <c r="R17" s="83">
        <v>3.9497443803438972E-4</v>
      </c>
      <c r="S17" s="84">
        <f t="shared" si="6"/>
        <v>1.4527579565869364E-3</v>
      </c>
      <c r="T17" s="85">
        <f>分析係数表!F20</f>
        <v>0.22307299642674835</v>
      </c>
      <c r="U17" s="86">
        <f t="shared" si="7"/>
        <v>3.2407107045864792E-4</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投入係数表!Z18</f>
        <v>0</v>
      </c>
      <c r="E18" s="77">
        <f t="shared" si="0"/>
        <v>0</v>
      </c>
      <c r="F18" s="76">
        <f>分析係数表!C21</f>
        <v>2.2200270354580387E-2</v>
      </c>
      <c r="G18" s="77">
        <f t="shared" si="1"/>
        <v>0</v>
      </c>
      <c r="H18" s="77">
        <v>5.8783805267330399E-3</v>
      </c>
      <c r="I18" s="77">
        <f t="shared" si="2"/>
        <v>5.8783805267330399E-3</v>
      </c>
      <c r="J18" s="76">
        <f>分析係数表!G21</f>
        <v>0.28466453674121406</v>
      </c>
      <c r="K18" s="78">
        <f t="shared" si="3"/>
        <v>1.6733664694310348E-3</v>
      </c>
      <c r="L18" s="79"/>
      <c r="M18" s="80"/>
      <c r="N18" s="81">
        <f>分析係数表!H21</f>
        <v>8.5827428061913363E-4</v>
      </c>
      <c r="O18" s="82">
        <f t="shared" si="4"/>
        <v>6.6661696616008657E-3</v>
      </c>
      <c r="P18" s="76">
        <f>分析係数表!C21</f>
        <v>2.2200270354580387E-2</v>
      </c>
      <c r="Q18" s="82">
        <f t="shared" si="5"/>
        <v>1.4799076871704087E-4</v>
      </c>
      <c r="R18" s="83">
        <v>4.1227842251394421E-4</v>
      </c>
      <c r="S18" s="84">
        <f t="shared" si="6"/>
        <v>6.2906589492469842E-3</v>
      </c>
      <c r="T18" s="85">
        <f>分析係数表!F21</f>
        <v>0.42523961661341853</v>
      </c>
      <c r="U18" s="86">
        <f t="shared" si="7"/>
        <v>2.6750373998235578E-3</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投入係数表!Z19</f>
        <v>0</v>
      </c>
      <c r="E19" s="77">
        <f t="shared" si="0"/>
        <v>0</v>
      </c>
      <c r="F19" s="76">
        <f>分析係数表!C22</f>
        <v>3.5555555555555562E-2</v>
      </c>
      <c r="G19" s="77">
        <f t="shared" si="1"/>
        <v>0</v>
      </c>
      <c r="H19" s="77">
        <v>2.7335438371748392E-3</v>
      </c>
      <c r="I19" s="77">
        <f t="shared" si="2"/>
        <v>2.7335438371748392E-3</v>
      </c>
      <c r="J19" s="76">
        <f>分析係数表!G22</f>
        <v>0.1945879458794588</v>
      </c>
      <c r="K19" s="78">
        <f t="shared" si="3"/>
        <v>5.3191468024730573E-4</v>
      </c>
      <c r="L19" s="79"/>
      <c r="M19" s="80"/>
      <c r="N19" s="81">
        <f>分析係数表!H22</f>
        <v>4.0529618807014647E-5</v>
      </c>
      <c r="O19" s="82">
        <f t="shared" si="4"/>
        <v>3.1479134513115199E-4</v>
      </c>
      <c r="P19" s="76">
        <f>分析係数表!C22</f>
        <v>3.5555555555555562E-2</v>
      </c>
      <c r="Q19" s="82">
        <f t="shared" si="5"/>
        <v>1.119258116021874E-5</v>
      </c>
      <c r="R19" s="83">
        <v>1.8240092739682214E-4</v>
      </c>
      <c r="S19" s="84">
        <f t="shared" si="6"/>
        <v>2.9159447645716614E-3</v>
      </c>
      <c r="T19" s="85">
        <f>分析係数表!F22</f>
        <v>0.41303813038130383</v>
      </c>
      <c r="U19" s="86">
        <f t="shared" si="7"/>
        <v>1.2043963738538302E-3</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投入係数表!Z20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1.8517137948891293E-4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投入係数表!Z21</f>
        <v>0</v>
      </c>
      <c r="E21" s="77">
        <f t="shared" si="0"/>
        <v>0</v>
      </c>
      <c r="F21" s="76">
        <f>分析係数表!C24</f>
        <v>0.31901223099551013</v>
      </c>
      <c r="G21" s="77">
        <f t="shared" si="1"/>
        <v>0</v>
      </c>
      <c r="H21" s="77">
        <v>8.8388486792658448E-3</v>
      </c>
      <c r="I21" s="77">
        <f t="shared" si="2"/>
        <v>8.8388486792658448E-3</v>
      </c>
      <c r="J21" s="76">
        <f>分析係数表!G24</f>
        <v>0.20822960902035437</v>
      </c>
      <c r="K21" s="78">
        <f t="shared" si="3"/>
        <v>1.8405100046736025E-3</v>
      </c>
      <c r="L21" s="79"/>
      <c r="M21" s="80"/>
      <c r="N21" s="81">
        <f>分析係数表!H24</f>
        <v>2.9960129980871608E-4</v>
      </c>
      <c r="O21" s="82">
        <f t="shared" si="4"/>
        <v>2.3269870022440057E-3</v>
      </c>
      <c r="P21" s="76">
        <f>分析係数表!C24</f>
        <v>0.31901223099551013</v>
      </c>
      <c r="Q21" s="82">
        <f t="shared" si="5"/>
        <v>7.4233731508341436E-4</v>
      </c>
      <c r="R21" s="83">
        <v>3.150774287536932E-3</v>
      </c>
      <c r="S21" s="84">
        <f t="shared" si="6"/>
        <v>1.1989622966802777E-2</v>
      </c>
      <c r="T21" s="85">
        <f>分析係数表!F24</f>
        <v>0.39288329184360815</v>
      </c>
      <c r="U21" s="86">
        <f t="shared" si="7"/>
        <v>4.7105225391612026E-3</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投入係数表!Z22</f>
        <v>0</v>
      </c>
      <c r="E22" s="77">
        <f t="shared" si="0"/>
        <v>0</v>
      </c>
      <c r="F22" s="76">
        <f>分析係数表!C25</f>
        <v>9.6759875721260657E-3</v>
      </c>
      <c r="G22" s="77">
        <f t="shared" si="1"/>
        <v>0</v>
      </c>
      <c r="H22" s="77">
        <v>7.6839233149009168E-4</v>
      </c>
      <c r="I22" s="77">
        <f t="shared" si="2"/>
        <v>7.6839233149009168E-4</v>
      </c>
      <c r="J22" s="76">
        <f>分析係数表!G25</f>
        <v>0.19730305180979418</v>
      </c>
      <c r="K22" s="78">
        <f t="shared" si="3"/>
        <v>1.5160615199023812E-4</v>
      </c>
      <c r="L22" s="79"/>
      <c r="M22" s="80"/>
      <c r="N22" s="81">
        <f>分析係数表!H25</f>
        <v>4.8079253682831098E-4</v>
      </c>
      <c r="O22" s="82">
        <f t="shared" si="4"/>
        <v>3.7342894863597442E-3</v>
      </c>
      <c r="P22" s="76">
        <f>分析係数表!C25</f>
        <v>9.6759875721260657E-3</v>
      </c>
      <c r="Q22" s="82">
        <f t="shared" si="5"/>
        <v>3.6132938660737915E-5</v>
      </c>
      <c r="R22" s="83">
        <v>2.6629315103718029E-4</v>
      </c>
      <c r="S22" s="84">
        <f t="shared" si="6"/>
        <v>1.0346854825272721E-3</v>
      </c>
      <c r="T22" s="85">
        <f>分析係数表!F25</f>
        <v>0.35095812633073104</v>
      </c>
      <c r="U22" s="86">
        <f t="shared" si="7"/>
        <v>3.6313127828937976E-4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投入係数表!Z23</f>
        <v>0</v>
      </c>
      <c r="E23" s="77">
        <f t="shared" si="0"/>
        <v>0</v>
      </c>
      <c r="F23" s="76">
        <f>分析係数表!C26</f>
        <v>0.20974434975917011</v>
      </c>
      <c r="G23" s="77">
        <f t="shared" si="1"/>
        <v>0</v>
      </c>
      <c r="H23" s="77">
        <v>1.1855685596992037E-2</v>
      </c>
      <c r="I23" s="77">
        <f t="shared" si="2"/>
        <v>1.1855685596992037E-2</v>
      </c>
      <c r="J23" s="76">
        <f>分析係数表!G26</f>
        <v>0.19643642762868455</v>
      </c>
      <c r="K23" s="78">
        <f t="shared" si="3"/>
        <v>2.3288885257619638E-3</v>
      </c>
      <c r="L23" s="79"/>
      <c r="M23" s="80"/>
      <c r="N23" s="81">
        <f>分析係数表!H26</f>
        <v>9.4871095944733495E-3</v>
      </c>
      <c r="O23" s="82">
        <f t="shared" si="4"/>
        <v>7.3685864277954746E-2</v>
      </c>
      <c r="P23" s="76">
        <f>分析係数表!C26</f>
        <v>0.20974434975917011</v>
      </c>
      <c r="Q23" s="82">
        <f t="shared" si="5"/>
        <v>1.5455193689422079E-2</v>
      </c>
      <c r="R23" s="83">
        <v>1.6934163664785184E-2</v>
      </c>
      <c r="S23" s="84">
        <f t="shared" si="6"/>
        <v>2.8789849261777221E-2</v>
      </c>
      <c r="T23" s="85">
        <f>分析係数表!F26</f>
        <v>0.33536547042926279</v>
      </c>
      <c r="U23" s="86">
        <f t="shared" si="7"/>
        <v>9.6551213412634819E-3</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投入係数表!Z24</f>
        <v>0</v>
      </c>
      <c r="E24" s="77">
        <f t="shared" si="0"/>
        <v>0</v>
      </c>
      <c r="F24" s="76">
        <f>分析係数表!C27</f>
        <v>0.55184986183604545</v>
      </c>
      <c r="G24" s="77">
        <f t="shared" si="1"/>
        <v>0</v>
      </c>
      <c r="H24" s="77">
        <v>4.6836825023739512E-3</v>
      </c>
      <c r="I24" s="77">
        <f t="shared" si="2"/>
        <v>4.6836825023739512E-3</v>
      </c>
      <c r="J24" s="76">
        <f>分析係数表!G27</f>
        <v>0.17101045662340392</v>
      </c>
      <c r="K24" s="78">
        <f t="shared" si="3"/>
        <v>8.0095868341001646E-4</v>
      </c>
      <c r="L24" s="79"/>
      <c r="M24" s="80"/>
      <c r="N24" s="81">
        <f>分析係数表!H27</f>
        <v>1.0662468539876775E-2</v>
      </c>
      <c r="O24" s="82">
        <f t="shared" si="4"/>
        <v>8.281481328675816E-2</v>
      </c>
      <c r="P24" s="76">
        <f>分析係数表!C27</f>
        <v>0.55184986183604545</v>
      </c>
      <c r="Q24" s="82">
        <f t="shared" si="5"/>
        <v>4.5701343270275391E-2</v>
      </c>
      <c r="R24" s="83">
        <v>4.6975845836413774E-2</v>
      </c>
      <c r="S24" s="84">
        <f t="shared" si="6"/>
        <v>5.1659528338787723E-2</v>
      </c>
      <c r="T24" s="85">
        <f>分析係数表!F27</f>
        <v>0.32260522305711731</v>
      </c>
      <c r="U24" s="86">
        <f t="shared" si="7"/>
        <v>1.6665633662760086E-2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投入係数表!Z25</f>
        <v>0</v>
      </c>
      <c r="E25" s="77">
        <f t="shared" si="0"/>
        <v>0</v>
      </c>
      <c r="F25" s="76">
        <f>分析係数表!C28</f>
        <v>0.10247957574888922</v>
      </c>
      <c r="G25" s="77">
        <f t="shared" si="1"/>
        <v>0</v>
      </c>
      <c r="H25" s="77">
        <v>2.2875443481136799E-2</v>
      </c>
      <c r="I25" s="77">
        <f t="shared" si="2"/>
        <v>2.2875443481136799E-2</v>
      </c>
      <c r="J25" s="76">
        <f>分析係数表!G28</f>
        <v>0.12481362671124566</v>
      </c>
      <c r="K25" s="78">
        <f t="shared" si="3"/>
        <v>2.8551670635088063E-3</v>
      </c>
      <c r="L25" s="79"/>
      <c r="M25" s="80"/>
      <c r="N25" s="81">
        <f>分析係数表!H28</f>
        <v>1.8186673066637845E-2</v>
      </c>
      <c r="O25" s="82">
        <f t="shared" si="4"/>
        <v>0.14125490065345908</v>
      </c>
      <c r="P25" s="76">
        <f>分析係数表!C28</f>
        <v>0.10247957574888922</v>
      </c>
      <c r="Q25" s="82">
        <f t="shared" si="5"/>
        <v>1.4475742291417982E-2</v>
      </c>
      <c r="R25" s="83">
        <v>1.6903304564665957E-2</v>
      </c>
      <c r="S25" s="84">
        <f t="shared" si="6"/>
        <v>3.9778748045802753E-2</v>
      </c>
      <c r="T25" s="85">
        <f>分析係数表!F28</f>
        <v>0.21379840057832197</v>
      </c>
      <c r="U25" s="86">
        <f t="shared" si="7"/>
        <v>8.5046327092006789E-3</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投入係数表!Z26</f>
        <v>8.1218274111675131E-3</v>
      </c>
      <c r="E26" s="77">
        <f t="shared" si="0"/>
        <v>0.81218274111675126</v>
      </c>
      <c r="F26" s="76">
        <f>分析係数表!C29</f>
        <v>7.3115977067071958E-2</v>
      </c>
      <c r="G26" s="77">
        <f t="shared" si="1"/>
        <v>5.9383534673764025E-2</v>
      </c>
      <c r="H26" s="77">
        <v>6.5332886231100701E-2</v>
      </c>
      <c r="I26" s="77">
        <f t="shared" si="2"/>
        <v>6.5332886231100701E-2</v>
      </c>
      <c r="J26" s="76">
        <f>分析係数表!G29</f>
        <v>0.26098100897122217</v>
      </c>
      <c r="K26" s="78">
        <f t="shared" si="3"/>
        <v>1.7050642567594729E-2</v>
      </c>
      <c r="L26" s="79"/>
      <c r="M26" s="80"/>
      <c r="N26" s="81">
        <f>分析係数表!H29</f>
        <v>9.6190295301981418E-3</v>
      </c>
      <c r="O26" s="82">
        <f t="shared" si="4"/>
        <v>7.471047924446006E-2</v>
      </c>
      <c r="P26" s="76">
        <f>分析係数表!C29</f>
        <v>7.3115977067071958E-2</v>
      </c>
      <c r="Q26" s="82">
        <f t="shared" si="5"/>
        <v>5.4625296871078973E-3</v>
      </c>
      <c r="R26" s="83">
        <v>7.5937503421644745E-3</v>
      </c>
      <c r="S26" s="84">
        <f t="shared" si="6"/>
        <v>7.2926636573265174E-2</v>
      </c>
      <c r="T26" s="85">
        <f>分析係数表!F29</f>
        <v>0.46988232552720494</v>
      </c>
      <c r="U26" s="86">
        <f t="shared" si="7"/>
        <v>3.4266937585923155E-2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投入係数表!Z27</f>
        <v>1.3197969543147208E-2</v>
      </c>
      <c r="E27" s="77">
        <f t="shared" si="0"/>
        <v>1.3197969543147208</v>
      </c>
      <c r="F27" s="76">
        <f>分析係数表!C30</f>
        <v>1</v>
      </c>
      <c r="G27" s="77">
        <f t="shared" si="1"/>
        <v>1.3197969543147208</v>
      </c>
      <c r="H27" s="77">
        <v>1.3766683006713014</v>
      </c>
      <c r="I27" s="77">
        <f t="shared" si="2"/>
        <v>1.3766683006713014</v>
      </c>
      <c r="J27" s="76">
        <f>分析係数表!G30</f>
        <v>0.34448146018035225</v>
      </c>
      <c r="K27" s="78">
        <f t="shared" si="3"/>
        <v>0.47423670639925414</v>
      </c>
      <c r="L27" s="79"/>
      <c r="M27" s="80"/>
      <c r="N27" s="81">
        <f>分析係数表!H30</f>
        <v>0</v>
      </c>
      <c r="O27" s="82">
        <f t="shared" si="4"/>
        <v>0</v>
      </c>
      <c r="P27" s="76">
        <f>分析係数表!C30</f>
        <v>1</v>
      </c>
      <c r="Q27" s="82">
        <f t="shared" si="5"/>
        <v>0</v>
      </c>
      <c r="R27" s="83">
        <v>2.8840527611474792E-2</v>
      </c>
      <c r="S27" s="84">
        <f t="shared" si="6"/>
        <v>1.4055088282827761</v>
      </c>
      <c r="T27" s="85">
        <f>分析係数表!F30</f>
        <v>0.44085379748895859</v>
      </c>
      <c r="U27" s="86">
        <f t="shared" si="7"/>
        <v>0.61962390435271841</v>
      </c>
      <c r="V27" s="87">
        <f>分析係数表!D30</f>
        <v>8.9752910919883244E-2</v>
      </c>
      <c r="W27" s="167">
        <f t="shared" si="8"/>
        <v>0</v>
      </c>
      <c r="X27" s="76">
        <f>分析係数表!E30</f>
        <v>6.6422145779301819E-2</v>
      </c>
      <c r="Y27" s="166">
        <f t="shared" si="9"/>
        <v>0</v>
      </c>
    </row>
    <row r="28" spans="1:25" x14ac:dyDescent="0.2">
      <c r="A28" s="6" t="s">
        <v>16</v>
      </c>
      <c r="B28" s="5" t="s">
        <v>193</v>
      </c>
      <c r="C28" s="75">
        <f>最終需要_まとめ!C29</f>
        <v>100</v>
      </c>
      <c r="D28" s="76">
        <f>投入係数表!Z28</f>
        <v>0.10355329949238579</v>
      </c>
      <c r="E28" s="77">
        <f t="shared" si="0"/>
        <v>10.355329949238579</v>
      </c>
      <c r="F28" s="76">
        <f>分析係数表!C31</f>
        <v>1.6119481544838443E-2</v>
      </c>
      <c r="G28" s="77">
        <f t="shared" si="1"/>
        <v>0.16692255000746409</v>
      </c>
      <c r="H28" s="77">
        <v>0.17358662232615424</v>
      </c>
      <c r="I28" s="77">
        <f t="shared" si="2"/>
        <v>100.17358662232616</v>
      </c>
      <c r="J28" s="76">
        <f>分析係数表!G31</f>
        <v>7.1065989847715741E-2</v>
      </c>
      <c r="K28" s="78">
        <f t="shared" si="3"/>
        <v>7.1189350899115036</v>
      </c>
      <c r="L28" s="79"/>
      <c r="M28" s="80"/>
      <c r="N28" s="81">
        <f>分析係数表!H31</f>
        <v>2.0936329558250998E-2</v>
      </c>
      <c r="O28" s="82">
        <f t="shared" si="4"/>
        <v>0.16261133308784706</v>
      </c>
      <c r="P28" s="76">
        <f>分析係数表!C31</f>
        <v>1.6119481544838443E-2</v>
      </c>
      <c r="Q28" s="82">
        <f t="shared" si="5"/>
        <v>2.6212103826911276E-3</v>
      </c>
      <c r="R28" s="83">
        <v>3.7244876042009582E-3</v>
      </c>
      <c r="S28" s="84">
        <f t="shared" si="6"/>
        <v>100.17731110993036</v>
      </c>
      <c r="T28" s="85">
        <f>分析係数表!F31</f>
        <v>0.34619289340101522</v>
      </c>
      <c r="U28" s="86">
        <f t="shared" si="7"/>
        <v>34.680673186280458</v>
      </c>
      <c r="V28" s="87">
        <f>分析係数表!D31</f>
        <v>2.6395939086294416E-2</v>
      </c>
      <c r="W28" s="167">
        <f t="shared" si="8"/>
        <v>3</v>
      </c>
      <c r="X28" s="76">
        <f>分析係数表!E31</f>
        <v>2.3350253807106598E-2</v>
      </c>
      <c r="Y28" s="166">
        <f t="shared" si="9"/>
        <v>2</v>
      </c>
    </row>
    <row r="29" spans="1:25" x14ac:dyDescent="0.2">
      <c r="A29" s="6" t="s">
        <v>17</v>
      </c>
      <c r="B29" s="5" t="s">
        <v>273</v>
      </c>
      <c r="C29" s="90"/>
      <c r="D29" s="76">
        <f>投入係数表!Z29</f>
        <v>0</v>
      </c>
      <c r="E29" s="77">
        <f t="shared" si="0"/>
        <v>0</v>
      </c>
      <c r="F29" s="76">
        <f>分析係数表!C32</f>
        <v>1</v>
      </c>
      <c r="G29" s="77">
        <f t="shared" si="1"/>
        <v>0</v>
      </c>
      <c r="H29" s="77">
        <v>4.7411277579689236E-2</v>
      </c>
      <c r="I29" s="77">
        <f t="shared" si="2"/>
        <v>4.7411277579689236E-2</v>
      </c>
      <c r="J29" s="76">
        <f>分析係数表!G32</f>
        <v>0.14031413612565444</v>
      </c>
      <c r="K29" s="78">
        <f t="shared" si="3"/>
        <v>6.652472456207704E-3</v>
      </c>
      <c r="L29" s="79"/>
      <c r="M29" s="80"/>
      <c r="N29" s="81">
        <f>分析係数表!H32</f>
        <v>7.8667195406007442E-3</v>
      </c>
      <c r="O29" s="82">
        <f t="shared" si="4"/>
        <v>6.1100382852024966E-2</v>
      </c>
      <c r="P29" s="76">
        <f>分析係数表!C32</f>
        <v>1</v>
      </c>
      <c r="Q29" s="82">
        <f t="shared" si="5"/>
        <v>6.1100382852024966E-2</v>
      </c>
      <c r="R29" s="83">
        <v>8.1330186875885419E-2</v>
      </c>
      <c r="S29" s="84">
        <f t="shared" si="6"/>
        <v>0.12874146445557466</v>
      </c>
      <c r="T29" s="85">
        <f>分析係数表!F32</f>
        <v>0.48305318269495728</v>
      </c>
      <c r="U29" s="86">
        <f t="shared" si="7"/>
        <v>6.2188974150075058E-2</v>
      </c>
      <c r="V29" s="87">
        <f>分析係数表!D32</f>
        <v>1.4549462661890328E-2</v>
      </c>
      <c r="W29" s="167">
        <f t="shared" si="8"/>
        <v>0</v>
      </c>
      <c r="X29" s="76">
        <f>分析係数表!E32</f>
        <v>2.1824193992835493E-2</v>
      </c>
      <c r="Y29" s="166">
        <f t="shared" si="9"/>
        <v>0</v>
      </c>
    </row>
    <row r="30" spans="1:25" x14ac:dyDescent="0.2">
      <c r="A30" s="6" t="s">
        <v>18</v>
      </c>
      <c r="B30" s="5" t="s">
        <v>274</v>
      </c>
      <c r="C30" s="90"/>
      <c r="D30" s="76">
        <f>投入係数表!Z30</f>
        <v>1.2182741116751269E-2</v>
      </c>
      <c r="E30" s="77">
        <f t="shared" si="0"/>
        <v>1.2182741116751268</v>
      </c>
      <c r="F30" s="76">
        <f>分析係数表!C33</f>
        <v>0.76063364256957811</v>
      </c>
      <c r="G30" s="77">
        <f t="shared" si="1"/>
        <v>0.92666027521166872</v>
      </c>
      <c r="H30" s="77">
        <v>0.96664661850998135</v>
      </c>
      <c r="I30" s="77">
        <f t="shared" si="2"/>
        <v>0.96664661850998135</v>
      </c>
      <c r="J30" s="76">
        <f>分析係数表!G33</f>
        <v>0.50769407441433168</v>
      </c>
      <c r="K30" s="78">
        <f t="shared" si="3"/>
        <v>0.49076076027016857</v>
      </c>
      <c r="L30" s="79"/>
      <c r="M30" s="80"/>
      <c r="N30" s="81">
        <f>分析係数表!H33</f>
        <v>8.9800920101816757E-4</v>
      </c>
      <c r="O30" s="82">
        <f t="shared" si="4"/>
        <v>6.9747886274157201E-3</v>
      </c>
      <c r="P30" s="76">
        <f>分析係数表!C33</f>
        <v>0.76063364256957811</v>
      </c>
      <c r="Q30" s="82">
        <f t="shared" si="5"/>
        <v>5.305258879824087E-3</v>
      </c>
      <c r="R30" s="83">
        <v>1.7376293637595984E-2</v>
      </c>
      <c r="S30" s="84">
        <f t="shared" si="6"/>
        <v>0.98402291214757731</v>
      </c>
      <c r="T30" s="85">
        <f>分析係数表!F33</f>
        <v>0.64710610932475887</v>
      </c>
      <c r="U30" s="86">
        <f t="shared" si="7"/>
        <v>0.6367672381662377</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投入係数表!Z31</f>
        <v>1.7258883248730966E-2</v>
      </c>
      <c r="E31" s="77">
        <f t="shared" si="0"/>
        <v>1.7258883248730965</v>
      </c>
      <c r="F31" s="76">
        <f>分析係数表!C34</f>
        <v>0.60932856586849216</v>
      </c>
      <c r="G31" s="77">
        <f t="shared" si="1"/>
        <v>1.0516330578440982</v>
      </c>
      <c r="H31" s="77">
        <v>1.277411469353064</v>
      </c>
      <c r="I31" s="77">
        <f t="shared" si="2"/>
        <v>1.277411469353064</v>
      </c>
      <c r="J31" s="76">
        <f>分析係数表!G34</f>
        <v>0.42480111354608457</v>
      </c>
      <c r="K31" s="78">
        <f t="shared" si="3"/>
        <v>0.54264581463772166</v>
      </c>
      <c r="L31" s="79"/>
      <c r="M31" s="80"/>
      <c r="N31" s="81">
        <f>分析係数表!H34</f>
        <v>0.14716781407871807</v>
      </c>
      <c r="O31" s="82">
        <f t="shared" si="4"/>
        <v>1.1430444084471107</v>
      </c>
      <c r="P31" s="76">
        <f>分析係数表!C34</f>
        <v>0.60932856586849216</v>
      </c>
      <c r="Q31" s="82">
        <f t="shared" si="5"/>
        <v>0.69648961012307697</v>
      </c>
      <c r="R31" s="83">
        <v>0.7611396350658719</v>
      </c>
      <c r="S31" s="84">
        <f t="shared" si="6"/>
        <v>2.0385511044189357</v>
      </c>
      <c r="T31" s="85">
        <f>分析係数表!F34</f>
        <v>0.70056004390220861</v>
      </c>
      <c r="U31" s="86">
        <f t="shared" si="7"/>
        <v>1.4281274512086255</v>
      </c>
      <c r="V31" s="87">
        <f>分析係数表!D34</f>
        <v>0.12153061706589328</v>
      </c>
      <c r="W31" s="167">
        <f t="shared" si="8"/>
        <v>0</v>
      </c>
      <c r="X31" s="76">
        <f>分析係数表!E34</f>
        <v>9.2329106655473059E-2</v>
      </c>
      <c r="Y31" s="166">
        <f t="shared" si="9"/>
        <v>0</v>
      </c>
    </row>
    <row r="32" spans="1:25" x14ac:dyDescent="0.2">
      <c r="A32" s="6" t="s">
        <v>20</v>
      </c>
      <c r="B32" s="5" t="s">
        <v>37</v>
      </c>
      <c r="C32" s="90"/>
      <c r="D32" s="76">
        <f>投入係数表!Z32</f>
        <v>1.9289340101522844E-2</v>
      </c>
      <c r="E32" s="77">
        <f t="shared" si="0"/>
        <v>1.9289340101522845</v>
      </c>
      <c r="F32" s="76">
        <f>分析係数表!C35</f>
        <v>0.431182157394844</v>
      </c>
      <c r="G32" s="77">
        <f t="shared" si="1"/>
        <v>0.83172192796974997</v>
      </c>
      <c r="H32" s="77">
        <v>1.0205925366083903</v>
      </c>
      <c r="I32" s="77">
        <f t="shared" si="2"/>
        <v>1.0205925366083903</v>
      </c>
      <c r="J32" s="76">
        <f>分析係数表!G35</f>
        <v>0.31375152118597188</v>
      </c>
      <c r="K32" s="78">
        <f t="shared" si="3"/>
        <v>0.32021246087193217</v>
      </c>
      <c r="L32" s="79"/>
      <c r="M32" s="80"/>
      <c r="N32" s="81">
        <f>分析係数表!H35</f>
        <v>5.4452734914836147E-2</v>
      </c>
      <c r="O32" s="82">
        <f t="shared" si="4"/>
        <v>0.42293143075267714</v>
      </c>
      <c r="P32" s="76">
        <f>分析係数表!C35</f>
        <v>0.431182157394844</v>
      </c>
      <c r="Q32" s="82">
        <f t="shared" si="5"/>
        <v>0.1823604867420274</v>
      </c>
      <c r="R32" s="83">
        <v>0.26587910827783562</v>
      </c>
      <c r="S32" s="84">
        <f t="shared" si="6"/>
        <v>1.2864716448862259</v>
      </c>
      <c r="T32" s="85">
        <f>分析係数表!F35</f>
        <v>0.64533318582439059</v>
      </c>
      <c r="U32" s="86">
        <f t="shared" si="7"/>
        <v>0.83020284506717223</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投入係数表!Z33</f>
        <v>2.0304568527918783E-3</v>
      </c>
      <c r="E33" s="77">
        <f t="shared" si="0"/>
        <v>0.20304568527918782</v>
      </c>
      <c r="F33" s="76">
        <f>分析係数表!C36</f>
        <v>0.9563715649468405</v>
      </c>
      <c r="G33" s="77">
        <f t="shared" si="1"/>
        <v>0.19418711978616052</v>
      </c>
      <c r="H33" s="77">
        <v>0.34622586914700731</v>
      </c>
      <c r="I33" s="77">
        <f t="shared" si="2"/>
        <v>0.34622586914700731</v>
      </c>
      <c r="J33" s="76">
        <f>分析係数表!G36</f>
        <v>5.2691079299754126E-2</v>
      </c>
      <c r="K33" s="78">
        <f t="shared" si="3"/>
        <v>1.8243014726851258E-2</v>
      </c>
      <c r="L33" s="79"/>
      <c r="M33" s="80"/>
      <c r="N33" s="81">
        <f>分析係数表!H36</f>
        <v>0.23827203956962312</v>
      </c>
      <c r="O33" s="82">
        <f t="shared" si="4"/>
        <v>1.8506459732674099</v>
      </c>
      <c r="P33" s="76">
        <f>分析係数表!C36</f>
        <v>0.9563715649468405</v>
      </c>
      <c r="Q33" s="82">
        <f t="shared" si="5"/>
        <v>1.7699051856163215</v>
      </c>
      <c r="R33" s="83">
        <v>1.8585210356432187</v>
      </c>
      <c r="S33" s="84">
        <f t="shared" si="6"/>
        <v>2.2047469047902259</v>
      </c>
      <c r="T33" s="85">
        <f>分析係数表!F36</f>
        <v>0.845410170661959</v>
      </c>
      <c r="U33" s="86">
        <f t="shared" si="7"/>
        <v>1.8639154570451308</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投入係数表!Z34</f>
        <v>3.2487309644670052E-2</v>
      </c>
      <c r="E34" s="77">
        <f t="shared" si="0"/>
        <v>3.248730964467005</v>
      </c>
      <c r="F34" s="76">
        <f>分析係数表!C37</f>
        <v>0.69581462679851724</v>
      </c>
      <c r="G34" s="77">
        <f t="shared" si="1"/>
        <v>2.260514523609396</v>
      </c>
      <c r="H34" s="77">
        <v>2.5443808245309341</v>
      </c>
      <c r="I34" s="77">
        <f t="shared" si="2"/>
        <v>2.5443808245309341</v>
      </c>
      <c r="J34" s="76">
        <f>分析係数表!G37</f>
        <v>0.3862869649112583</v>
      </c>
      <c r="K34" s="78">
        <f t="shared" si="3"/>
        <v>0.98286114628645938</v>
      </c>
      <c r="L34" s="79"/>
      <c r="M34" s="80"/>
      <c r="N34" s="81">
        <f>分析係数表!H37</f>
        <v>4.5947077854218935E-2</v>
      </c>
      <c r="O34" s="82">
        <f t="shared" si="4"/>
        <v>0.3568684549303493</v>
      </c>
      <c r="P34" s="76">
        <f>分析係数表!C37</f>
        <v>0.69581462679851724</v>
      </c>
      <c r="Q34" s="82">
        <f t="shared" si="5"/>
        <v>0.24831429078352446</v>
      </c>
      <c r="R34" s="83">
        <v>0.29978042250282255</v>
      </c>
      <c r="S34" s="84">
        <f t="shared" si="6"/>
        <v>2.8441612470337567</v>
      </c>
      <c r="T34" s="85">
        <f>分析係数表!F37</f>
        <v>0.69012607082499655</v>
      </c>
      <c r="U34" s="86">
        <f t="shared" si="7"/>
        <v>1.962829826208129</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投入係数表!Z35</f>
        <v>5.076142131979695E-3</v>
      </c>
      <c r="E35" s="77">
        <f t="shared" si="0"/>
        <v>0.50761421319796951</v>
      </c>
      <c r="F35" s="76">
        <f>分析係数表!C38</f>
        <v>0.41697687137236916</v>
      </c>
      <c r="G35" s="77">
        <f t="shared" si="1"/>
        <v>0.21166338648343611</v>
      </c>
      <c r="H35" s="77">
        <v>0.36367809265317064</v>
      </c>
      <c r="I35" s="77">
        <f t="shared" si="2"/>
        <v>0.36367809265317064</v>
      </c>
      <c r="J35" s="76">
        <f>分析係数表!G38</f>
        <v>8.9658129653451837E-2</v>
      </c>
      <c r="K35" s="78">
        <f t="shared" si="3"/>
        <v>3.260669758321804E-2</v>
      </c>
      <c r="L35" s="79"/>
      <c r="M35" s="80"/>
      <c r="N35" s="81">
        <f>分析係数表!H38</f>
        <v>4.1195576072902453E-2</v>
      </c>
      <c r="O35" s="82">
        <f t="shared" si="4"/>
        <v>0.31996379899820893</v>
      </c>
      <c r="P35" s="76">
        <f>分析係数表!C38</f>
        <v>0.41697687137236916</v>
      </c>
      <c r="Q35" s="82">
        <f t="shared" si="5"/>
        <v>0.13341750385869075</v>
      </c>
      <c r="R35" s="83">
        <v>0.18844255181164535</v>
      </c>
      <c r="S35" s="84">
        <f t="shared" si="6"/>
        <v>0.55212064446481601</v>
      </c>
      <c r="T35" s="85">
        <f>分析係数表!F38</f>
        <v>0.51116828441118001</v>
      </c>
      <c r="U35" s="86">
        <f t="shared" si="7"/>
        <v>0.28222656261907508</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投入係数表!Z36</f>
        <v>0</v>
      </c>
      <c r="E36" s="77">
        <f t="shared" si="0"/>
        <v>0</v>
      </c>
      <c r="F36" s="76">
        <f>分析係数表!C39</f>
        <v>1</v>
      </c>
      <c r="G36" s="77">
        <f t="shared" si="1"/>
        <v>0</v>
      </c>
      <c r="H36" s="77">
        <v>6.8351156574594334E-3</v>
      </c>
      <c r="I36" s="77">
        <f t="shared" si="2"/>
        <v>6.8351156574594334E-3</v>
      </c>
      <c r="J36" s="76">
        <f>分析係数表!G39</f>
        <v>0.3542438962035025</v>
      </c>
      <c r="K36" s="78">
        <f t="shared" si="3"/>
        <v>2.4212980014999943E-3</v>
      </c>
      <c r="L36" s="79"/>
      <c r="M36" s="80"/>
      <c r="N36" s="81">
        <f>分析係数表!H39</f>
        <v>3.5817057247689217E-3</v>
      </c>
      <c r="O36" s="82">
        <f t="shared" si="4"/>
        <v>2.781891357855102E-2</v>
      </c>
      <c r="P36" s="76">
        <f>分析係数表!C39</f>
        <v>1</v>
      </c>
      <c r="Q36" s="82">
        <f t="shared" si="5"/>
        <v>2.781891357855102E-2</v>
      </c>
      <c r="R36" s="83">
        <v>3.047246828699806E-2</v>
      </c>
      <c r="S36" s="84">
        <f t="shared" si="6"/>
        <v>3.730758394445749E-2</v>
      </c>
      <c r="T36" s="85">
        <f>分析係数表!F39</f>
        <v>0.7050204525118241</v>
      </c>
      <c r="U36" s="86">
        <f t="shared" si="7"/>
        <v>2.6302609714644282E-2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投入係数表!Z37</f>
        <v>0</v>
      </c>
      <c r="E37" s="77">
        <f t="shared" si="0"/>
        <v>0</v>
      </c>
      <c r="F37" s="76">
        <f>分析係数表!C40</f>
        <v>1</v>
      </c>
      <c r="G37" s="77">
        <f t="shared" si="1"/>
        <v>0</v>
      </c>
      <c r="H37" s="77">
        <v>8.1228760864240652E-3</v>
      </c>
      <c r="I37" s="77">
        <f t="shared" si="2"/>
        <v>8.1228760864240652E-3</v>
      </c>
      <c r="J37" s="76">
        <f>分析係数表!G40</f>
        <v>0.54480720679366534</v>
      </c>
      <c r="K37" s="78">
        <f t="shared" si="3"/>
        <v>4.4254014317757547E-3</v>
      </c>
      <c r="L37" s="79"/>
      <c r="M37" s="80"/>
      <c r="N37" s="81">
        <f>分析係数表!H40</f>
        <v>3.1654426986686419E-2</v>
      </c>
      <c r="O37" s="82">
        <f t="shared" si="4"/>
        <v>0.24585821292674601</v>
      </c>
      <c r="P37" s="76">
        <f>分析係数表!C40</f>
        <v>1</v>
      </c>
      <c r="Q37" s="82">
        <f t="shared" si="5"/>
        <v>0.24585821292674601</v>
      </c>
      <c r="R37" s="83">
        <v>0.24782413463608541</v>
      </c>
      <c r="S37" s="84">
        <f t="shared" si="6"/>
        <v>0.25594701072250947</v>
      </c>
      <c r="T37" s="85">
        <f>分析係数表!F40</f>
        <v>0.74295960523295845</v>
      </c>
      <c r="U37" s="86">
        <f t="shared" si="7"/>
        <v>0.19015829004695142</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投入係数表!Z38</f>
        <v>0</v>
      </c>
      <c r="E38" s="77">
        <f t="shared" si="0"/>
        <v>0</v>
      </c>
      <c r="F38" s="76">
        <f>分析係数表!C41</f>
        <v>0.7716092186228849</v>
      </c>
      <c r="G38" s="77">
        <f t="shared" si="1"/>
        <v>0</v>
      </c>
      <c r="H38" s="77">
        <v>4.7908721345151723E-3</v>
      </c>
      <c r="I38" s="77">
        <f t="shared" si="2"/>
        <v>4.7908721345151723E-3</v>
      </c>
      <c r="J38" s="76">
        <f>分析係数表!G41</f>
        <v>0.4437271381292458</v>
      </c>
      <c r="K38" s="78">
        <f t="shared" si="3"/>
        <v>2.1258399813915687E-3</v>
      </c>
      <c r="L38" s="79"/>
      <c r="M38" s="80"/>
      <c r="N38" s="81">
        <f>分析係数表!H41</f>
        <v>4.8285080570498094E-2</v>
      </c>
      <c r="O38" s="82">
        <f t="shared" si="4"/>
        <v>0.37502759487889537</v>
      </c>
      <c r="P38" s="76">
        <f>分析係数表!C41</f>
        <v>0.7716092186228849</v>
      </c>
      <c r="Q38" s="82">
        <f t="shared" si="5"/>
        <v>0.2893747494465243</v>
      </c>
      <c r="R38" s="83">
        <v>0.29491268598245418</v>
      </c>
      <c r="S38" s="84">
        <f t="shared" si="6"/>
        <v>0.29970355811696936</v>
      </c>
      <c r="T38" s="85">
        <f>分析係数表!F41</f>
        <v>0.54924555826511057</v>
      </c>
      <c r="U38" s="86">
        <f t="shared" si="7"/>
        <v>0.16461084809199483</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投入係数表!Z39</f>
        <v>0</v>
      </c>
      <c r="E39" s="77">
        <f>$C$28*D39</f>
        <v>0</v>
      </c>
      <c r="F39" s="76">
        <f>分析係数表!C42</f>
        <v>0.97588334268087495</v>
      </c>
      <c r="G39" s="77">
        <f>E39*F39</f>
        <v>0</v>
      </c>
      <c r="H39" s="77">
        <v>3.194485230428569E-2</v>
      </c>
      <c r="I39" s="77">
        <f>C39+H39</f>
        <v>3.194485230428569E-2</v>
      </c>
      <c r="J39" s="76">
        <f>分析係数表!G42</f>
        <v>0.48510773130544993</v>
      </c>
      <c r="K39" s="78">
        <f>I39*J39</f>
        <v>1.5496694828219705E-2</v>
      </c>
      <c r="L39" s="79"/>
      <c r="M39" s="80"/>
      <c r="N39" s="81">
        <f>分析係数表!H42</f>
        <v>1.103120860117981E-2</v>
      </c>
      <c r="O39" s="82">
        <f t="shared" si="4"/>
        <v>8.567879728952002E-2</v>
      </c>
      <c r="P39" s="76">
        <f>分析係数表!C42</f>
        <v>0.97588334268087495</v>
      </c>
      <c r="Q39" s="82">
        <f>O39*P39</f>
        <v>8.3612511095773889E-2</v>
      </c>
      <c r="R39" s="83">
        <v>8.8589842149475573E-2</v>
      </c>
      <c r="S39" s="84">
        <f>I39+R39</f>
        <v>0.12053469445376126</v>
      </c>
      <c r="T39" s="85">
        <f>分析係数表!F42</f>
        <v>0.55931558935361214</v>
      </c>
      <c r="U39" s="86">
        <f>S39*T39</f>
        <v>6.7416933665963047E-2</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投入係数表!Z40</f>
        <v>6.9035532994923862E-2</v>
      </c>
      <c r="E40" s="77">
        <f>$C$28*D40</f>
        <v>6.9035532994923861</v>
      </c>
      <c r="F40" s="76">
        <f>分析係数表!C43</f>
        <v>0.34022693007694482</v>
      </c>
      <c r="G40" s="77">
        <f>E40*F40</f>
        <v>2.3487747457088579</v>
      </c>
      <c r="H40" s="77">
        <v>2.7797423404902113</v>
      </c>
      <c r="I40" s="77">
        <f>C40+H40</f>
        <v>2.7797423404902113</v>
      </c>
      <c r="J40" s="76">
        <f>分析係数表!G43</f>
        <v>0.33724329370148376</v>
      </c>
      <c r="K40" s="78">
        <f>I40*J40</f>
        <v>0.93744946254839023</v>
      </c>
      <c r="L40" s="79"/>
      <c r="M40" s="80"/>
      <c r="N40" s="81">
        <f>分析係数表!H43</f>
        <v>3.0928867340200058E-2</v>
      </c>
      <c r="O40" s="82">
        <f t="shared" si="4"/>
        <v>0.24022283061096675</v>
      </c>
      <c r="P40" s="76">
        <f>分析係数表!C43</f>
        <v>0.34022693007694482</v>
      </c>
      <c r="Q40" s="82">
        <f>O40*P40</f>
        <v>8.1730276193163143E-2</v>
      </c>
      <c r="R40" s="83">
        <v>0.17938581785486038</v>
      </c>
      <c r="S40" s="84">
        <f>I40+R40</f>
        <v>2.9591281583450715</v>
      </c>
      <c r="T40" s="85">
        <f>分析係数表!F43</f>
        <v>0.5626289672791589</v>
      </c>
      <c r="U40" s="86">
        <f>S40*T40</f>
        <v>1.664891219776367</v>
      </c>
      <c r="V40" s="87">
        <f>分析係数表!D43</f>
        <v>0.16253561953424389</v>
      </c>
      <c r="W40" s="167">
        <f>ROUND(S40*V40,0)</f>
        <v>0</v>
      </c>
      <c r="X40" s="76">
        <f>分析係数表!E43</f>
        <v>0.12361206642429007</v>
      </c>
      <c r="Y40" s="166">
        <f>ROUND(S40*X40,0)</f>
        <v>0</v>
      </c>
    </row>
    <row r="41" spans="1:25" x14ac:dyDescent="0.2">
      <c r="A41" s="6" t="s">
        <v>341</v>
      </c>
      <c r="B41" s="5" t="s">
        <v>42</v>
      </c>
      <c r="C41" s="90"/>
      <c r="D41" s="76">
        <f>投入係数表!Z41</f>
        <v>0</v>
      </c>
      <c r="E41" s="77">
        <f>$C$28*D41</f>
        <v>0</v>
      </c>
      <c r="F41" s="76">
        <f>分析係数表!C44</f>
        <v>0.45077084579422144</v>
      </c>
      <c r="G41" s="77">
        <f>E41*F41</f>
        <v>0</v>
      </c>
      <c r="H41" s="77">
        <v>3.8062422812530166E-3</v>
      </c>
      <c r="I41" s="77">
        <f>C41+H41</f>
        <v>3.8062422812530166E-3</v>
      </c>
      <c r="J41" s="76">
        <f>分析係数表!G44</f>
        <v>0.26937180019371798</v>
      </c>
      <c r="K41" s="78">
        <f>I41*J41</f>
        <v>1.0252943352745689E-3</v>
      </c>
      <c r="L41" s="79"/>
      <c r="M41" s="80"/>
      <c r="N41" s="81">
        <f>分析係数表!H44</f>
        <v>0.10969619474561307</v>
      </c>
      <c r="O41" s="82">
        <f t="shared" si="4"/>
        <v>0.85200437892506986</v>
      </c>
      <c r="P41" s="76">
        <f>分析係数表!C44</f>
        <v>0.45077084579422144</v>
      </c>
      <c r="Q41" s="82">
        <f>O41*P41</f>
        <v>0.38405873450843409</v>
      </c>
      <c r="R41" s="83">
        <v>0.39018362171950527</v>
      </c>
      <c r="S41" s="84">
        <f>I41+R41</f>
        <v>0.39398986400075831</v>
      </c>
      <c r="T41" s="85">
        <f>分析係数表!F44</f>
        <v>0.50977584059775838</v>
      </c>
      <c r="U41" s="86">
        <f>S41*T41</f>
        <v>0.20084651410798307</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投入係数表!Z42</f>
        <v>0</v>
      </c>
      <c r="E42" s="77">
        <f>$C$28*D42</f>
        <v>0</v>
      </c>
      <c r="F42" s="76">
        <f>分析係数表!C45</f>
        <v>1</v>
      </c>
      <c r="G42" s="77">
        <f>E42*F42</f>
        <v>0</v>
      </c>
      <c r="H42" s="77">
        <v>1.86095535858781E-2</v>
      </c>
      <c r="I42" s="77">
        <f>C42+H42</f>
        <v>1.86095535858781E-2</v>
      </c>
      <c r="J42" s="76">
        <f>分析係数表!G45</f>
        <v>0</v>
      </c>
      <c r="K42" s="78">
        <f>I42*J42</f>
        <v>0</v>
      </c>
      <c r="L42" s="79"/>
      <c r="M42" s="80"/>
      <c r="N42" s="81">
        <f>分析係数表!H45</f>
        <v>0</v>
      </c>
      <c r="O42" s="82">
        <f t="shared" si="4"/>
        <v>0</v>
      </c>
      <c r="P42" s="76">
        <f>分析係数表!C45</f>
        <v>1</v>
      </c>
      <c r="Q42" s="82">
        <f>O42*P42</f>
        <v>0</v>
      </c>
      <c r="R42" s="83">
        <v>4.6181967652591683E-3</v>
      </c>
      <c r="S42" s="84">
        <f>I42+R42</f>
        <v>2.322775035113727E-2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3.0456852791878172E-3</v>
      </c>
      <c r="E43" s="77">
        <f>$C$28*D43</f>
        <v>0.3045685279187817</v>
      </c>
      <c r="F43" s="76">
        <f>分析係数表!C46</f>
        <v>7.4198450828512619E-2</v>
      </c>
      <c r="G43" s="77">
        <f>E43*F43</f>
        <v>2.2598512942694195E-2</v>
      </c>
      <c r="H43" s="77">
        <v>3.606563635605551E-2</v>
      </c>
      <c r="I43" s="77">
        <f>C43+H43</f>
        <v>3.606563635605551E-2</v>
      </c>
      <c r="J43" s="76">
        <f>分析係数表!G46</f>
        <v>9.2287409360580098E-3</v>
      </c>
      <c r="K43" s="78">
        <f>I43*J43</f>
        <v>3.3284041462411151E-4</v>
      </c>
      <c r="L43" s="79"/>
      <c r="M43" s="80"/>
      <c r="N43" s="81">
        <f>分析係数表!H46</f>
        <v>2.0514344703613255E-2</v>
      </c>
      <c r="O43" s="82">
        <f t="shared" si="4"/>
        <v>0.15933379967089328</v>
      </c>
      <c r="P43" s="76">
        <f>分析係数表!C46</f>
        <v>7.4198450828512619E-2</v>
      </c>
      <c r="Q43" s="82">
        <f>O43*P43</f>
        <v>1.1822321100200855E-2</v>
      </c>
      <c r="R43" s="83">
        <v>1.4001539105092711E-2</v>
      </c>
      <c r="S43" s="84">
        <f>I43+R43</f>
        <v>5.0067175461148222E-2</v>
      </c>
      <c r="T43" s="85">
        <f>分析係数表!F46</f>
        <v>0.31311799604482532</v>
      </c>
      <c r="U43" s="86">
        <f>S43*T43</f>
        <v>1.5676933648019385E-2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投入係数表!Z44</f>
        <v>0.64467005076142136</v>
      </c>
      <c r="E44" s="91">
        <f>SUM(E5:E43)</f>
        <v>64.467005076142115</v>
      </c>
      <c r="F44" s="92">
        <f>分析係数表!C47</f>
        <v>0.51595339019249375</v>
      </c>
      <c r="G44" s="91">
        <f>SUM(G5:G43)</f>
        <v>13.586619911074175</v>
      </c>
      <c r="H44" s="91">
        <f>SUM(H5:H43)</f>
        <v>15.37903300354527</v>
      </c>
      <c r="I44" s="91">
        <f>SUM(I5:I43)</f>
        <v>115.37903300354529</v>
      </c>
      <c r="J44" s="92">
        <f>分析係数表!G47</f>
        <v>0.27631170572057684</v>
      </c>
      <c r="K44" s="93">
        <f>SUM(K5:K43)</f>
        <v>12.380890993342145</v>
      </c>
      <c r="L44" s="94">
        <f>最終需要_まとめ!$L$33</f>
        <v>0.62733333333333341</v>
      </c>
      <c r="M44" s="91">
        <f>K44*L44</f>
        <v>7.7669456164899735</v>
      </c>
      <c r="N44" s="95">
        <f>分析係数表!H47</f>
        <v>1</v>
      </c>
      <c r="O44" s="96">
        <f>SUM(O5:O43)</f>
        <v>7.7669456164899744</v>
      </c>
      <c r="P44" s="92">
        <f>分析係数表!C47</f>
        <v>0.51595339019249375</v>
      </c>
      <c r="Q44" s="96">
        <f>SUM(Q5:Q43)</f>
        <v>4.4462875185898012</v>
      </c>
      <c r="R44" s="91">
        <f>SUM(R7:R43)</f>
        <v>5.0101216452310888</v>
      </c>
      <c r="S44" s="97">
        <f>SUM(S5:S43)</f>
        <v>120.39046156072737</v>
      </c>
      <c r="T44" s="98">
        <f>分析係数表!F47</f>
        <v>0.58636886885395456</v>
      </c>
      <c r="U44" s="99">
        <f>SUM(U5:U43)</f>
        <v>47.169405172449892</v>
      </c>
      <c r="V44" s="100">
        <f>分析係数表!D47</f>
        <v>7.5124891062718996E-2</v>
      </c>
      <c r="W44" s="164">
        <f>SUM(W5:W43)</f>
        <v>3</v>
      </c>
      <c r="X44" s="92">
        <f>分析係数表!E47</f>
        <v>6.0854966829428862E-2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286</v>
      </c>
      <c r="S2" s="3" t="s">
        <v>153</v>
      </c>
      <c r="U2" s="64" t="s">
        <v>210</v>
      </c>
      <c r="W2" s="3" t="s">
        <v>130</v>
      </c>
      <c r="Y2" s="3" t="s">
        <v>154</v>
      </c>
    </row>
    <row r="3" spans="1:25" ht="44" x14ac:dyDescent="0.2">
      <c r="B3" s="65"/>
      <c r="C3" s="66" t="s">
        <v>228</v>
      </c>
      <c r="D3" s="66" t="s">
        <v>316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4.9649173197653385E-3</v>
      </c>
      <c r="G5" s="77">
        <f t="shared" ref="G5:G38" si="1">E5*F5</f>
        <v>0</v>
      </c>
      <c r="H5" s="77">
        <f t="array" ref="H5:H43">MMULT(逆行列係数!C5:AO43,'25'!G5:G43)</f>
        <v>4.038378170327776E-5</v>
      </c>
      <c r="I5" s="77">
        <f t="shared" ref="I5:I38" si="2">C5+H5</f>
        <v>4.038378170327776E-5</v>
      </c>
      <c r="J5" s="76">
        <f>分析係数表!G8</f>
        <v>0.11989459815546773</v>
      </c>
      <c r="K5" s="78">
        <f t="shared" ref="K5:K38" si="3">I5*J5</f>
        <v>4.8417972793126169E-6</v>
      </c>
      <c r="L5" s="79" t="s">
        <v>185</v>
      </c>
      <c r="M5" s="80" t="s">
        <v>185</v>
      </c>
      <c r="N5" s="81">
        <f>分析係数表!H8</f>
        <v>9.9138626395589742E-3</v>
      </c>
      <c r="O5" s="82">
        <f t="shared" ref="O5:O43" si="4">$M$44*N5</f>
        <v>0.13082358366335201</v>
      </c>
      <c r="P5" s="76">
        <f>分析係数表!C8</f>
        <v>4.9649173197653385E-3</v>
      </c>
      <c r="Q5" s="82">
        <f t="shared" ref="Q5:Q38" si="5">O5*P5</f>
        <v>6.4952827636394618E-4</v>
      </c>
      <c r="R5" s="83">
        <f t="array" ref="R5:R43">MMULT(逆行列係数!C5:AO43,'25'!Q5:Q43)</f>
        <v>9.8342074258783393E-4</v>
      </c>
      <c r="S5" s="84">
        <f t="shared" ref="S5:S38" si="6">I5+R5</f>
        <v>1.0238045242911117E-3</v>
      </c>
      <c r="T5" s="85">
        <f>分析係数表!F8</f>
        <v>0.45454545454545453</v>
      </c>
      <c r="U5" s="86">
        <f t="shared" ref="U5:U38" si="7">S5*T5</f>
        <v>4.6536569285959622E-4</v>
      </c>
      <c r="V5" s="87">
        <f>分析係数表!D8</f>
        <v>0.96442687747035571</v>
      </c>
      <c r="W5" s="167">
        <f t="shared" ref="W5:W38" si="8">ROUND(S5*V5,0)</f>
        <v>0</v>
      </c>
      <c r="X5" s="76">
        <f>分析係数表!E8</f>
        <v>0.8458498023715415</v>
      </c>
      <c r="Y5" s="166">
        <f t="shared" ref="Y5:Y38" si="9">ROUND(S5*X5,0)</f>
        <v>0</v>
      </c>
    </row>
    <row r="6" spans="1:25" x14ac:dyDescent="0.2">
      <c r="A6" s="6" t="s">
        <v>220</v>
      </c>
      <c r="B6" s="5" t="s">
        <v>266</v>
      </c>
      <c r="C6" s="90"/>
      <c r="D6" s="76">
        <f>投入係数表!AA6</f>
        <v>0</v>
      </c>
      <c r="E6" s="77">
        <f t="shared" si="0"/>
        <v>0</v>
      </c>
      <c r="F6" s="76">
        <f>分析係数表!C9</f>
        <v>0.15391380826737022</v>
      </c>
      <c r="G6" s="77">
        <f t="shared" si="1"/>
        <v>0</v>
      </c>
      <c r="H6" s="77">
        <v>7.6448339777849164E-5</v>
      </c>
      <c r="I6" s="77">
        <f t="shared" si="2"/>
        <v>7.6448339777849164E-5</v>
      </c>
      <c r="J6" s="76">
        <f>分析係数表!G9</f>
        <v>0.24468085106382978</v>
      </c>
      <c r="K6" s="78">
        <f t="shared" si="3"/>
        <v>1.8705444839260965E-5</v>
      </c>
      <c r="L6" s="79"/>
      <c r="M6" s="80"/>
      <c r="N6" s="81">
        <f>分析係数表!H9</f>
        <v>5.2529564767522905E-4</v>
      </c>
      <c r="O6" s="82">
        <f t="shared" si="4"/>
        <v>6.9318147335852252E-3</v>
      </c>
      <c r="P6" s="76">
        <f>分析係数表!C9</f>
        <v>0.15391380826737022</v>
      </c>
      <c r="Q6" s="82">
        <f t="shared" si="5"/>
        <v>1.0669020038499683E-3</v>
      </c>
      <c r="R6" s="83">
        <v>1.237020111914284E-3</v>
      </c>
      <c r="S6" s="84">
        <f t="shared" si="6"/>
        <v>1.3134684516921331E-3</v>
      </c>
      <c r="T6" s="85">
        <f>分析係数表!F9</f>
        <v>0.66489361702127658</v>
      </c>
      <c r="U6" s="86">
        <f t="shared" si="7"/>
        <v>8.7331678968891827E-4</v>
      </c>
      <c r="V6" s="87">
        <f>分析係数表!D9</f>
        <v>4.2553191489361701E-2</v>
      </c>
      <c r="W6" s="167">
        <f t="shared" si="8"/>
        <v>0</v>
      </c>
      <c r="X6" s="76">
        <f>分析係数表!E9</f>
        <v>3.7234042553191488E-2</v>
      </c>
      <c r="Y6" s="166">
        <f t="shared" si="9"/>
        <v>0</v>
      </c>
    </row>
    <row r="7" spans="1:25" x14ac:dyDescent="0.2">
      <c r="A7" s="6" t="s">
        <v>221</v>
      </c>
      <c r="B7" s="5" t="s">
        <v>267</v>
      </c>
      <c r="C7" s="90"/>
      <c r="D7" s="76">
        <f>投入係数表!AA7</f>
        <v>0</v>
      </c>
      <c r="E7" s="77">
        <f t="shared" si="0"/>
        <v>0</v>
      </c>
      <c r="F7" s="76">
        <f>分析係数表!C10</f>
        <v>3.7301329873500322E-3</v>
      </c>
      <c r="G7" s="77">
        <f t="shared" si="1"/>
        <v>0</v>
      </c>
      <c r="H7" s="77">
        <v>1.0489567598270339E-6</v>
      </c>
      <c r="I7" s="77">
        <f t="shared" si="2"/>
        <v>1.0489567598270339E-6</v>
      </c>
      <c r="J7" s="76">
        <f>分析係数表!G10</f>
        <v>0.17857142857142858</v>
      </c>
      <c r="K7" s="78">
        <f t="shared" si="3"/>
        <v>1.8731370711197035E-7</v>
      </c>
      <c r="L7" s="79"/>
      <c r="M7" s="80"/>
      <c r="N7" s="81">
        <f>分析係数表!H10</f>
        <v>9.7827374022421611E-4</v>
      </c>
      <c r="O7" s="82">
        <f t="shared" si="4"/>
        <v>1.2909325169505917E-2</v>
      </c>
      <c r="P7" s="76">
        <f>分析係数表!C10</f>
        <v>3.7301329873500322E-3</v>
      </c>
      <c r="Q7" s="82">
        <f t="shared" si="5"/>
        <v>4.8153499659202066E-5</v>
      </c>
      <c r="R7" s="83">
        <v>9.4701621231325767E-5</v>
      </c>
      <c r="S7" s="84">
        <f t="shared" si="6"/>
        <v>9.5750577991152806E-5</v>
      </c>
      <c r="T7" s="85">
        <f>分析係数表!F10</f>
        <v>0.5178571428571429</v>
      </c>
      <c r="U7" s="86">
        <f t="shared" si="7"/>
        <v>4.9585120745418425E-5</v>
      </c>
      <c r="V7" s="87">
        <f>分析係数表!D10</f>
        <v>0</v>
      </c>
      <c r="W7" s="167">
        <f t="shared" si="8"/>
        <v>0</v>
      </c>
      <c r="X7" s="76">
        <f>分析係数表!E10</f>
        <v>0</v>
      </c>
      <c r="Y7" s="166">
        <f t="shared" si="9"/>
        <v>0</v>
      </c>
    </row>
    <row r="8" spans="1:25" x14ac:dyDescent="0.2">
      <c r="A8" s="6" t="s">
        <v>222</v>
      </c>
      <c r="B8" s="5" t="s">
        <v>27</v>
      </c>
      <c r="C8" s="90"/>
      <c r="D8" s="76">
        <f>投入係数表!AA8</f>
        <v>0</v>
      </c>
      <c r="E8" s="77">
        <f t="shared" si="0"/>
        <v>0</v>
      </c>
      <c r="F8" s="76">
        <f>分析係数表!C11</f>
        <v>0.13696369636963701</v>
      </c>
      <c r="G8" s="77">
        <f t="shared" si="1"/>
        <v>0</v>
      </c>
      <c r="H8" s="77">
        <v>9.1391537715547529E-3</v>
      </c>
      <c r="I8" s="77">
        <f t="shared" si="2"/>
        <v>9.1391537715547529E-3</v>
      </c>
      <c r="J8" s="76">
        <f>分析係数表!G11</f>
        <v>0.3392857142857143</v>
      </c>
      <c r="K8" s="78">
        <f t="shared" si="3"/>
        <v>3.1007843153489341E-3</v>
      </c>
      <c r="L8" s="79"/>
      <c r="M8" s="80"/>
      <c r="N8" s="81">
        <f>分析係数表!H11</f>
        <v>-1.9072761791536302E-5</v>
      </c>
      <c r="O8" s="82">
        <f t="shared" si="4"/>
        <v>-2.5168464993350286E-4</v>
      </c>
      <c r="P8" s="76">
        <f>分析係数表!C11</f>
        <v>0.13696369636963701</v>
      </c>
      <c r="Q8" s="82">
        <f t="shared" si="5"/>
        <v>-3.4471659974390665E-5</v>
      </c>
      <c r="R8" s="83">
        <v>6.3434614290468303E-4</v>
      </c>
      <c r="S8" s="84">
        <f t="shared" si="6"/>
        <v>9.7734999144594367E-3</v>
      </c>
      <c r="T8" s="85">
        <f>分析係数表!F11</f>
        <v>0.56043956043956045</v>
      </c>
      <c r="U8" s="86">
        <f t="shared" si="7"/>
        <v>5.4774559960157282E-3</v>
      </c>
      <c r="V8" s="87">
        <f>分析係数表!D11</f>
        <v>6.868131868131868E-3</v>
      </c>
      <c r="W8" s="167">
        <f t="shared" si="8"/>
        <v>0</v>
      </c>
      <c r="X8" s="76">
        <f>分析係数表!E11</f>
        <v>5.4945054945054949E-3</v>
      </c>
      <c r="Y8" s="166">
        <f t="shared" si="9"/>
        <v>0</v>
      </c>
    </row>
    <row r="9" spans="1:25" x14ac:dyDescent="0.2">
      <c r="A9" s="6" t="s">
        <v>223</v>
      </c>
      <c r="B9" s="5" t="s">
        <v>191</v>
      </c>
      <c r="C9" s="90"/>
      <c r="D9" s="76">
        <f>投入係数表!AA9</f>
        <v>0</v>
      </c>
      <c r="E9" s="77">
        <f t="shared" si="0"/>
        <v>0</v>
      </c>
      <c r="F9" s="76">
        <f>分析係数表!C12</f>
        <v>0.20704451619317732</v>
      </c>
      <c r="G9" s="77">
        <f t="shared" si="1"/>
        <v>0</v>
      </c>
      <c r="H9" s="77">
        <v>1.3907486323152221E-3</v>
      </c>
      <c r="I9" s="77">
        <f t="shared" si="2"/>
        <v>1.3907486323152221E-3</v>
      </c>
      <c r="J9" s="76">
        <f>分析係数表!G12</f>
        <v>0.14105339609201503</v>
      </c>
      <c r="K9" s="78">
        <f t="shared" si="3"/>
        <v>1.9616981769838722E-4</v>
      </c>
      <c r="L9" s="79"/>
      <c r="M9" s="80"/>
      <c r="N9" s="81">
        <f>分析係数表!H12</f>
        <v>8.4721207878004259E-2</v>
      </c>
      <c r="O9" s="82">
        <f t="shared" si="4"/>
        <v>1.1179832150046198</v>
      </c>
      <c r="P9" s="76">
        <f>分析係数表!C12</f>
        <v>0.20704451619317732</v>
      </c>
      <c r="Q9" s="82">
        <f t="shared" si="5"/>
        <v>0.23147229386272444</v>
      </c>
      <c r="R9" s="83">
        <v>0.26404547851266802</v>
      </c>
      <c r="S9" s="84">
        <f t="shared" si="6"/>
        <v>0.26543622714498322</v>
      </c>
      <c r="T9" s="85">
        <f>分析係数表!F12</f>
        <v>0.31004441526879617</v>
      </c>
      <c r="U9" s="86">
        <f t="shared" si="7"/>
        <v>8.2297019836321678E-2</v>
      </c>
      <c r="V9" s="87">
        <f>分析係数表!D12</f>
        <v>2.1317233962316856E-2</v>
      </c>
      <c r="W9" s="167">
        <f t="shared" si="8"/>
        <v>0</v>
      </c>
      <c r="X9" s="76">
        <f>分析係数表!E12</f>
        <v>2.1753704764166097E-2</v>
      </c>
      <c r="Y9" s="166">
        <f t="shared" si="9"/>
        <v>0</v>
      </c>
    </row>
    <row r="10" spans="1:25" x14ac:dyDescent="0.2">
      <c r="A10" s="6" t="s">
        <v>224</v>
      </c>
      <c r="B10" s="5" t="s">
        <v>28</v>
      </c>
      <c r="C10" s="90"/>
      <c r="D10" s="76">
        <f>投入係数表!AA10</f>
        <v>8.817856158721411E-4</v>
      </c>
      <c r="E10" s="77">
        <f t="shared" si="0"/>
        <v>8.8178561587214113E-2</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0.1795665108671404</v>
      </c>
      <c r="P10" s="76">
        <f>分析係数表!C13</f>
        <v>0</v>
      </c>
      <c r="Q10" s="82">
        <f t="shared" si="5"/>
        <v>0</v>
      </c>
      <c r="R10" s="83">
        <v>0</v>
      </c>
      <c r="S10" s="84">
        <f t="shared" si="6"/>
        <v>0</v>
      </c>
      <c r="T10" s="85">
        <f>分析係数表!F13</f>
        <v>0.38375108038029387</v>
      </c>
      <c r="U10" s="86">
        <f t="shared" si="7"/>
        <v>0</v>
      </c>
      <c r="V10" s="87">
        <f>分析係数表!D13</f>
        <v>0.14001728608470182</v>
      </c>
      <c r="W10" s="167">
        <f t="shared" si="8"/>
        <v>0</v>
      </c>
      <c r="X10" s="76">
        <f>分析係数表!E13</f>
        <v>0.11279170267934313</v>
      </c>
      <c r="Y10" s="166">
        <f t="shared" si="9"/>
        <v>0</v>
      </c>
    </row>
    <row r="11" spans="1:25" x14ac:dyDescent="0.2">
      <c r="A11" s="6" t="s">
        <v>225</v>
      </c>
      <c r="B11" s="5" t="s">
        <v>268</v>
      </c>
      <c r="C11" s="90"/>
      <c r="D11" s="76">
        <f>投入係数表!AA11</f>
        <v>2.8658032515844587E-3</v>
      </c>
      <c r="E11" s="77">
        <f t="shared" si="0"/>
        <v>0.28658032515844589</v>
      </c>
      <c r="F11" s="76">
        <f>分析係数表!C14</f>
        <v>3.4828780992665287E-2</v>
      </c>
      <c r="G11" s="77">
        <f t="shared" si="1"/>
        <v>9.9812433817503179E-3</v>
      </c>
      <c r="H11" s="77">
        <v>2.0776919207640732E-2</v>
      </c>
      <c r="I11" s="77">
        <f t="shared" si="2"/>
        <v>2.0776919207640732E-2</v>
      </c>
      <c r="J11" s="76">
        <f>分析係数表!G14</f>
        <v>0.17656215254614188</v>
      </c>
      <c r="K11" s="78">
        <f t="shared" si="3"/>
        <v>3.6684175785783282E-3</v>
      </c>
      <c r="L11" s="79"/>
      <c r="M11" s="80"/>
      <c r="N11" s="81">
        <f>分析係数表!H14</f>
        <v>1.0569488826143035E-3</v>
      </c>
      <c r="O11" s="82">
        <f t="shared" si="4"/>
        <v>1.3947524350481619E-2</v>
      </c>
      <c r="P11" s="76">
        <f>分析係数表!C14</f>
        <v>3.4828780992665287E-2</v>
      </c>
      <c r="Q11" s="82">
        <f t="shared" si="5"/>
        <v>4.8577527099279047E-4</v>
      </c>
      <c r="R11" s="83">
        <v>2.0487988441363026E-3</v>
      </c>
      <c r="S11" s="84">
        <f t="shared" si="6"/>
        <v>2.2825718051777036E-2</v>
      </c>
      <c r="T11" s="85">
        <f>分析係数表!F14</f>
        <v>0.31487658438959304</v>
      </c>
      <c r="U11" s="86">
        <f t="shared" si="7"/>
        <v>7.1872841363834292E-3</v>
      </c>
      <c r="V11" s="87">
        <f>分析係数表!D14</f>
        <v>7.0491438736935738E-2</v>
      </c>
      <c r="W11" s="167">
        <f t="shared" si="8"/>
        <v>0</v>
      </c>
      <c r="X11" s="76">
        <f>分析係数表!E14</f>
        <v>6.4487436068490098E-2</v>
      </c>
      <c r="Y11" s="166">
        <f t="shared" si="9"/>
        <v>0</v>
      </c>
    </row>
    <row r="12" spans="1:25" x14ac:dyDescent="0.2">
      <c r="A12" s="6" t="s">
        <v>226</v>
      </c>
      <c r="B12" s="5" t="s">
        <v>29</v>
      </c>
      <c r="C12" s="90"/>
      <c r="D12" s="76">
        <f>投入係数表!AA12</f>
        <v>9.0383025626894469E-3</v>
      </c>
      <c r="E12" s="77">
        <f t="shared" si="0"/>
        <v>0.90383025626894464</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0.10216299415217436</v>
      </c>
      <c r="P12" s="76">
        <f>分析係数表!C15</f>
        <v>0</v>
      </c>
      <c r="Q12" s="82">
        <f t="shared" si="5"/>
        <v>0</v>
      </c>
      <c r="R12" s="83">
        <v>0</v>
      </c>
      <c r="S12" s="84">
        <f t="shared" si="6"/>
        <v>0</v>
      </c>
      <c r="T12" s="85">
        <f>分析係数表!F15</f>
        <v>0.30402444649446492</v>
      </c>
      <c r="U12" s="86">
        <f t="shared" si="7"/>
        <v>0</v>
      </c>
      <c r="V12" s="87">
        <f>分析係数表!D15</f>
        <v>4.8662361623616236E-2</v>
      </c>
      <c r="W12" s="167">
        <f t="shared" si="8"/>
        <v>0</v>
      </c>
      <c r="X12" s="76">
        <f>分析係数表!E15</f>
        <v>4.289667896678967E-2</v>
      </c>
      <c r="Y12" s="166">
        <f t="shared" si="9"/>
        <v>0</v>
      </c>
    </row>
    <row r="13" spans="1:25" x14ac:dyDescent="0.2">
      <c r="A13" s="6" t="s">
        <v>227</v>
      </c>
      <c r="B13" s="5" t="s">
        <v>30</v>
      </c>
      <c r="C13" s="90"/>
      <c r="D13" s="76">
        <f>投入係数表!AA13</f>
        <v>1.1738771011297878E-2</v>
      </c>
      <c r="E13" s="77">
        <f t="shared" si="0"/>
        <v>1.1738771011297877</v>
      </c>
      <c r="F13" s="76">
        <f>分析係数表!C16</f>
        <v>1.5929944110702698E-2</v>
      </c>
      <c r="G13" s="77">
        <f t="shared" si="1"/>
        <v>1.8699796613831216E-2</v>
      </c>
      <c r="H13" s="77">
        <v>2.2548565916871443E-2</v>
      </c>
      <c r="I13" s="77">
        <f t="shared" si="2"/>
        <v>2.2548565916871443E-2</v>
      </c>
      <c r="J13" s="76">
        <f>分析係数表!G16</f>
        <v>3.3304867634500426E-2</v>
      </c>
      <c r="K13" s="78">
        <f t="shared" si="3"/>
        <v>7.5097700320921111E-4</v>
      </c>
      <c r="L13" s="79"/>
      <c r="M13" s="80"/>
      <c r="N13" s="81">
        <f>分析係数表!H16</f>
        <v>1.5715955716225912E-2</v>
      </c>
      <c r="O13" s="82">
        <f t="shared" si="4"/>
        <v>0.20738815154520635</v>
      </c>
      <c r="P13" s="76">
        <f>分析係数表!C16</f>
        <v>1.5929944110702698E-2</v>
      </c>
      <c r="Q13" s="82">
        <f t="shared" si="5"/>
        <v>3.3036816633370786E-3</v>
      </c>
      <c r="R13" s="83">
        <v>3.8322508017191921E-3</v>
      </c>
      <c r="S13" s="84">
        <f t="shared" si="6"/>
        <v>2.6380816718590636E-2</v>
      </c>
      <c r="T13" s="85">
        <f>分析係数表!F16</f>
        <v>0.28693424423569597</v>
      </c>
      <c r="U13" s="86">
        <f t="shared" si="7"/>
        <v>7.5695597074692169E-3</v>
      </c>
      <c r="V13" s="87">
        <f>分析係数表!D16</f>
        <v>2.8181041844577284E-2</v>
      </c>
      <c r="W13" s="167">
        <f t="shared" si="8"/>
        <v>0</v>
      </c>
      <c r="X13" s="76">
        <f>分析係数表!E16</f>
        <v>2.1349274124679761E-2</v>
      </c>
      <c r="Y13" s="166">
        <f t="shared" si="9"/>
        <v>0</v>
      </c>
    </row>
    <row r="14" spans="1:25" x14ac:dyDescent="0.2">
      <c r="A14" s="6" t="s">
        <v>2</v>
      </c>
      <c r="B14" s="5" t="s">
        <v>365</v>
      </c>
      <c r="C14" s="90"/>
      <c r="D14" s="76">
        <f>投入係数表!AA14</f>
        <v>3.8963901901350233E-2</v>
      </c>
      <c r="E14" s="77">
        <f t="shared" si="0"/>
        <v>3.8963901901350231</v>
      </c>
      <c r="F14" s="76">
        <f>分析係数表!C17</f>
        <v>3.0755163958272713E-2</v>
      </c>
      <c r="G14" s="77">
        <f t="shared" si="1"/>
        <v>0.11983411914300802</v>
      </c>
      <c r="H14" s="77">
        <v>0.13944444677022833</v>
      </c>
      <c r="I14" s="77">
        <f t="shared" si="2"/>
        <v>0.13944444677022833</v>
      </c>
      <c r="J14" s="76">
        <f>分析係数表!G17</f>
        <v>0.21735668789808918</v>
      </c>
      <c r="K14" s="78">
        <f t="shared" si="3"/>
        <v>3.0309183095758228E-2</v>
      </c>
      <c r="L14" s="79"/>
      <c r="M14" s="80"/>
      <c r="N14" s="81">
        <f>分析係数表!H17</f>
        <v>2.8450203005708319E-3</v>
      </c>
      <c r="O14" s="82">
        <f t="shared" si="4"/>
        <v>3.7542960281747514E-2</v>
      </c>
      <c r="P14" s="76">
        <f>分析係数表!C17</f>
        <v>3.0755163958272713E-2</v>
      </c>
      <c r="Q14" s="82">
        <f t="shared" si="5"/>
        <v>1.1546398989440651E-3</v>
      </c>
      <c r="R14" s="83">
        <v>2.4658072766342055E-3</v>
      </c>
      <c r="S14" s="84">
        <f t="shared" si="6"/>
        <v>0.14191025404686253</v>
      </c>
      <c r="T14" s="85">
        <f>分析係数表!F17</f>
        <v>0.33877388535031849</v>
      </c>
      <c r="U14" s="86">
        <f t="shared" si="7"/>
        <v>4.8075488134506378E-2</v>
      </c>
      <c r="V14" s="87">
        <f>分析係数表!D17</f>
        <v>5.8320063694267517E-2</v>
      </c>
      <c r="W14" s="167">
        <f t="shared" si="8"/>
        <v>0</v>
      </c>
      <c r="X14" s="76">
        <f>分析係数表!E17</f>
        <v>5.5732484076433123E-2</v>
      </c>
      <c r="Y14" s="166">
        <f t="shared" si="9"/>
        <v>0</v>
      </c>
    </row>
    <row r="15" spans="1:25" x14ac:dyDescent="0.2">
      <c r="A15" s="6" t="s">
        <v>3</v>
      </c>
      <c r="B15" s="5" t="s">
        <v>31</v>
      </c>
      <c r="C15" s="90"/>
      <c r="D15" s="76">
        <f>投入係数表!AA15</f>
        <v>4.5742628823367323E-3</v>
      </c>
      <c r="E15" s="77">
        <f t="shared" si="0"/>
        <v>0.45742628823367321</v>
      </c>
      <c r="F15" s="76">
        <f>分析係数表!C18</f>
        <v>0.10308017346825304</v>
      </c>
      <c r="G15" s="77">
        <f t="shared" si="1"/>
        <v>4.7151581140066151E-2</v>
      </c>
      <c r="H15" s="77">
        <v>7.3747150155380234E-2</v>
      </c>
      <c r="I15" s="77">
        <f t="shared" si="2"/>
        <v>7.3747150155380234E-2</v>
      </c>
      <c r="J15" s="76">
        <f>分析係数表!G18</f>
        <v>0.21565836298932384</v>
      </c>
      <c r="K15" s="78">
        <f t="shared" si="3"/>
        <v>1.5904189677637161E-2</v>
      </c>
      <c r="L15" s="79"/>
      <c r="M15" s="80"/>
      <c r="N15" s="81">
        <f>分析係数表!H18</f>
        <v>4.148325689659146E-4</v>
      </c>
      <c r="O15" s="82">
        <f t="shared" si="4"/>
        <v>5.4741411360536875E-3</v>
      </c>
      <c r="P15" s="76">
        <f>分析係数表!C18</f>
        <v>0.10308017346825304</v>
      </c>
      <c r="Q15" s="82">
        <f t="shared" si="5"/>
        <v>5.6427541789411389E-4</v>
      </c>
      <c r="R15" s="83">
        <v>1.409342497370527E-3</v>
      </c>
      <c r="S15" s="84">
        <f t="shared" si="6"/>
        <v>7.5156492652750762E-2</v>
      </c>
      <c r="T15" s="85">
        <f>分析係数表!F18</f>
        <v>0.45978647686832741</v>
      </c>
      <c r="U15" s="86">
        <f t="shared" si="7"/>
        <v>3.4555938970588604E-2</v>
      </c>
      <c r="V15" s="87">
        <f>分析係数表!D18</f>
        <v>3.6120996441281139E-2</v>
      </c>
      <c r="W15" s="167">
        <f t="shared" si="8"/>
        <v>0</v>
      </c>
      <c r="X15" s="76">
        <f>分析係数表!E18</f>
        <v>3.3096085409252671E-2</v>
      </c>
      <c r="Y15" s="166">
        <f t="shared" si="9"/>
        <v>0</v>
      </c>
    </row>
    <row r="16" spans="1:25" x14ac:dyDescent="0.2">
      <c r="A16" s="6" t="s">
        <v>4</v>
      </c>
      <c r="B16" s="5" t="s">
        <v>32</v>
      </c>
      <c r="C16" s="90"/>
      <c r="D16" s="76">
        <f>投入係数表!AA16</f>
        <v>0</v>
      </c>
      <c r="E16" s="77">
        <f t="shared" si="0"/>
        <v>0</v>
      </c>
      <c r="F16" s="76">
        <f>分析係数表!C19</f>
        <v>0.24776062511911567</v>
      </c>
      <c r="G16" s="77">
        <f t="shared" si="1"/>
        <v>0</v>
      </c>
      <c r="H16" s="77">
        <v>2.835754674685986E-2</v>
      </c>
      <c r="I16" s="77">
        <f t="shared" si="2"/>
        <v>2.835754674685986E-2</v>
      </c>
      <c r="J16" s="76">
        <f>分析係数表!G19</f>
        <v>5.7676438653637349E-2</v>
      </c>
      <c r="K16" s="78">
        <f t="shared" si="3"/>
        <v>1.6355623053129161E-3</v>
      </c>
      <c r="L16" s="79"/>
      <c r="M16" s="80"/>
      <c r="N16" s="81">
        <f>分析係数表!H19</f>
        <v>-1.0648958666941103E-4</v>
      </c>
      <c r="O16" s="82">
        <f t="shared" si="4"/>
        <v>-1.4052392954620578E-3</v>
      </c>
      <c r="P16" s="76">
        <f>分析係数表!C19</f>
        <v>0.24776062511911567</v>
      </c>
      <c r="Q16" s="82">
        <f t="shared" si="5"/>
        <v>-3.4816296628562514E-4</v>
      </c>
      <c r="R16" s="83">
        <v>1.1916892359434752E-3</v>
      </c>
      <c r="S16" s="84">
        <f t="shared" si="6"/>
        <v>2.9549235982803335E-2</v>
      </c>
      <c r="T16" s="85">
        <f>分析係数表!F19</f>
        <v>0.24017372421281216</v>
      </c>
      <c r="U16" s="86">
        <f t="shared" si="7"/>
        <v>7.0969500536331139E-3</v>
      </c>
      <c r="V16" s="87">
        <f>分析係数表!D19</f>
        <v>1.0727470141150924E-2</v>
      </c>
      <c r="W16" s="167">
        <f t="shared" si="8"/>
        <v>0</v>
      </c>
      <c r="X16" s="76">
        <f>分析係数表!E19</f>
        <v>1.2160694896851249E-2</v>
      </c>
      <c r="Y16" s="166">
        <f t="shared" si="9"/>
        <v>0</v>
      </c>
    </row>
    <row r="17" spans="1:25" x14ac:dyDescent="0.2">
      <c r="A17" s="6" t="s">
        <v>5</v>
      </c>
      <c r="B17" s="5" t="s">
        <v>33</v>
      </c>
      <c r="C17" s="90"/>
      <c r="D17" s="76">
        <f>投入係数表!AA17</f>
        <v>2.7555800496004411E-4</v>
      </c>
      <c r="E17" s="77">
        <f t="shared" si="0"/>
        <v>2.7555800496004413E-2</v>
      </c>
      <c r="F17" s="76">
        <f>分析係数表!C20</f>
        <v>4.2097488921713389E-2</v>
      </c>
      <c r="G17" s="77">
        <f t="shared" si="1"/>
        <v>1.1600300061094901E-3</v>
      </c>
      <c r="H17" s="77">
        <v>3.2884166002576918E-3</v>
      </c>
      <c r="I17" s="77">
        <f t="shared" si="2"/>
        <v>3.2884166002576918E-3</v>
      </c>
      <c r="J17" s="76">
        <f>分析係数表!G20</f>
        <v>0.10005104645227157</v>
      </c>
      <c r="K17" s="78">
        <f t="shared" si="3"/>
        <v>3.290095220268033E-4</v>
      </c>
      <c r="L17" s="79"/>
      <c r="M17" s="80"/>
      <c r="N17" s="81">
        <f>分析係数表!H20</f>
        <v>5.1814336200340294E-4</v>
      </c>
      <c r="O17" s="82">
        <f t="shared" si="4"/>
        <v>6.8374329898601618E-3</v>
      </c>
      <c r="P17" s="76">
        <f>分析係数表!C20</f>
        <v>4.2097488921713389E-2</v>
      </c>
      <c r="Q17" s="82">
        <f t="shared" si="5"/>
        <v>2.8783875954359583E-4</v>
      </c>
      <c r="R17" s="83">
        <v>6.7106079948575062E-4</v>
      </c>
      <c r="S17" s="84">
        <f t="shared" si="6"/>
        <v>3.9594773997434426E-3</v>
      </c>
      <c r="T17" s="85">
        <f>分析係数表!F20</f>
        <v>0.22307299642674835</v>
      </c>
      <c r="U17" s="86">
        <f t="shared" si="7"/>
        <v>8.8325248784475988E-4</v>
      </c>
      <c r="V17" s="87">
        <f>分析係数表!D20</f>
        <v>2.5523226135783564E-2</v>
      </c>
      <c r="W17" s="167">
        <f t="shared" si="8"/>
        <v>0</v>
      </c>
      <c r="X17" s="76">
        <f>分析係数表!E20</f>
        <v>2.7054619703930576E-2</v>
      </c>
      <c r="Y17" s="166">
        <f t="shared" si="9"/>
        <v>0</v>
      </c>
    </row>
    <row r="18" spans="1:25" x14ac:dyDescent="0.2">
      <c r="A18" s="6" t="s">
        <v>6</v>
      </c>
      <c r="B18" s="5" t="s">
        <v>34</v>
      </c>
      <c r="C18" s="90"/>
      <c r="D18" s="76">
        <f>投入係数表!AA18</f>
        <v>8.2667401488013229E-4</v>
      </c>
      <c r="E18" s="77">
        <f t="shared" si="0"/>
        <v>8.2667401488013229E-2</v>
      </c>
      <c r="F18" s="76">
        <f>分析係数表!C21</f>
        <v>2.2200270354580387E-2</v>
      </c>
      <c r="G18" s="77">
        <f t="shared" si="1"/>
        <v>1.8352386625445347E-3</v>
      </c>
      <c r="H18" s="77">
        <v>1.0322398093937339E-2</v>
      </c>
      <c r="I18" s="77">
        <f t="shared" si="2"/>
        <v>1.0322398093937339E-2</v>
      </c>
      <c r="J18" s="76">
        <f>分析係数表!G21</f>
        <v>0.28466453674121406</v>
      </c>
      <c r="K18" s="78">
        <f t="shared" si="3"/>
        <v>2.9384206714690637E-3</v>
      </c>
      <c r="L18" s="79"/>
      <c r="M18" s="80"/>
      <c r="N18" s="81">
        <f>分析係数表!H21</f>
        <v>8.5827428061913363E-4</v>
      </c>
      <c r="O18" s="82">
        <f t="shared" si="4"/>
        <v>1.1325809247007629E-2</v>
      </c>
      <c r="P18" s="76">
        <f>分析係数表!C21</f>
        <v>2.2200270354580387E-2</v>
      </c>
      <c r="Q18" s="82">
        <f t="shared" si="5"/>
        <v>2.5143602726797586E-4</v>
      </c>
      <c r="R18" s="83">
        <v>7.0046023535032611E-4</v>
      </c>
      <c r="S18" s="84">
        <f t="shared" si="6"/>
        <v>1.1022858329287665E-2</v>
      </c>
      <c r="T18" s="85">
        <f>分析係数表!F21</f>
        <v>0.42523961661341853</v>
      </c>
      <c r="U18" s="86">
        <f t="shared" si="7"/>
        <v>4.6873560499303135E-3</v>
      </c>
      <c r="V18" s="87">
        <f>分析係数表!D21</f>
        <v>0.11693290734824281</v>
      </c>
      <c r="W18" s="167">
        <f t="shared" si="8"/>
        <v>0</v>
      </c>
      <c r="X18" s="76">
        <f>分析係数表!E21</f>
        <v>9.0095846645367406E-2</v>
      </c>
      <c r="Y18" s="166">
        <f t="shared" si="9"/>
        <v>0</v>
      </c>
    </row>
    <row r="19" spans="1:25" x14ac:dyDescent="0.2">
      <c r="A19" s="6" t="s">
        <v>7</v>
      </c>
      <c r="B19" s="5" t="s">
        <v>269</v>
      </c>
      <c r="C19" s="90"/>
      <c r="D19" s="76">
        <f>投入係数表!AA19</f>
        <v>1.0581427390465694E-2</v>
      </c>
      <c r="E19" s="77">
        <f t="shared" si="0"/>
        <v>1.0581427390465694</v>
      </c>
      <c r="F19" s="76">
        <f>分析係数表!C22</f>
        <v>3.5555555555555562E-2</v>
      </c>
      <c r="G19" s="77">
        <f t="shared" si="1"/>
        <v>3.762285294387803E-2</v>
      </c>
      <c r="H19" s="77">
        <v>4.6145056672821545E-2</v>
      </c>
      <c r="I19" s="77">
        <f t="shared" si="2"/>
        <v>4.6145056672821545E-2</v>
      </c>
      <c r="J19" s="76">
        <f>分析係数表!G22</f>
        <v>0.1945879458794588</v>
      </c>
      <c r="K19" s="78">
        <f t="shared" si="3"/>
        <v>8.9792717904555574E-3</v>
      </c>
      <c r="L19" s="79"/>
      <c r="M19" s="80"/>
      <c r="N19" s="81">
        <f>分析係数表!H22</f>
        <v>4.0529618807014647E-5</v>
      </c>
      <c r="O19" s="82">
        <f t="shared" si="4"/>
        <v>5.3482988110869361E-4</v>
      </c>
      <c r="P19" s="76">
        <f>分析係数表!C22</f>
        <v>3.5555555555555562E-2</v>
      </c>
      <c r="Q19" s="82">
        <f t="shared" si="5"/>
        <v>1.9016173550531333E-5</v>
      </c>
      <c r="R19" s="83">
        <v>3.0989881971854724E-4</v>
      </c>
      <c r="S19" s="84">
        <f t="shared" si="6"/>
        <v>4.6454955492540091E-2</v>
      </c>
      <c r="T19" s="85">
        <f>分析係数表!F22</f>
        <v>0.41303813038130383</v>
      </c>
      <c r="U19" s="86">
        <f t="shared" si="7"/>
        <v>1.9187667963585439E-2</v>
      </c>
      <c r="V19" s="87">
        <f>分析係数表!D22</f>
        <v>2.3370233702337023E-2</v>
      </c>
      <c r="W19" s="167">
        <f t="shared" si="8"/>
        <v>0</v>
      </c>
      <c r="X19" s="76">
        <f>分析係数表!E22</f>
        <v>2.1033210332103321E-2</v>
      </c>
      <c r="Y19" s="166">
        <f t="shared" si="9"/>
        <v>0</v>
      </c>
    </row>
    <row r="20" spans="1:25" x14ac:dyDescent="0.2">
      <c r="A20" s="6" t="s">
        <v>8</v>
      </c>
      <c r="B20" s="5" t="s">
        <v>270</v>
      </c>
      <c r="C20" s="90"/>
      <c r="D20" s="76">
        <f>投入係数表!AA20</f>
        <v>2.7555800496004411E-4</v>
      </c>
      <c r="E20" s="77">
        <f t="shared" si="0"/>
        <v>2.7555800496004413E-2</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3.1460581241687859E-4</v>
      </c>
      <c r="P20" s="76">
        <f>分析係数表!C23</f>
        <v>0</v>
      </c>
      <c r="Q20" s="82">
        <f t="shared" si="5"/>
        <v>0</v>
      </c>
      <c r="R20" s="83">
        <v>0</v>
      </c>
      <c r="S20" s="84">
        <f t="shared" si="6"/>
        <v>0</v>
      </c>
      <c r="T20" s="85">
        <f>分析係数表!F23</f>
        <v>0.44146624166908144</v>
      </c>
      <c r="U20" s="86">
        <f t="shared" si="7"/>
        <v>0</v>
      </c>
      <c r="V20" s="87">
        <f>分析係数表!D23</f>
        <v>8.5482468849608806E-2</v>
      </c>
      <c r="W20" s="167">
        <f t="shared" si="8"/>
        <v>0</v>
      </c>
      <c r="X20" s="76">
        <f>分析係数表!E23</f>
        <v>8.3164300202839755E-2</v>
      </c>
      <c r="Y20" s="166">
        <f t="shared" si="9"/>
        <v>0</v>
      </c>
    </row>
    <row r="21" spans="1:25" x14ac:dyDescent="0.2">
      <c r="A21" s="6" t="s">
        <v>9</v>
      </c>
      <c r="B21" s="5" t="s">
        <v>271</v>
      </c>
      <c r="C21" s="90"/>
      <c r="D21" s="76">
        <f>投入係数表!AA21</f>
        <v>1.1022320198401764E-4</v>
      </c>
      <c r="E21" s="77">
        <f t="shared" si="0"/>
        <v>1.1022320198401764E-2</v>
      </c>
      <c r="F21" s="76">
        <f>分析係数表!C24</f>
        <v>0.31901223099551013</v>
      </c>
      <c r="G21" s="77">
        <f t="shared" si="1"/>
        <v>3.5162549572390206E-3</v>
      </c>
      <c r="H21" s="77">
        <v>2.2209921386538684E-2</v>
      </c>
      <c r="I21" s="77">
        <f t="shared" si="2"/>
        <v>2.2209921386538684E-2</v>
      </c>
      <c r="J21" s="76">
        <f>分析係数表!G24</f>
        <v>0.20822960902035437</v>
      </c>
      <c r="K21" s="78">
        <f t="shared" si="3"/>
        <v>4.6247632466917569E-3</v>
      </c>
      <c r="L21" s="79"/>
      <c r="M21" s="80"/>
      <c r="N21" s="81">
        <f>分析係数表!H24</f>
        <v>2.9960129980871608E-4</v>
      </c>
      <c r="O21" s="82">
        <f t="shared" si="4"/>
        <v>3.9535463760387744E-3</v>
      </c>
      <c r="P21" s="76">
        <f>分析係数表!C24</f>
        <v>0.31901223099551013</v>
      </c>
      <c r="Q21" s="82">
        <f t="shared" si="5"/>
        <v>1.2612296497643435E-3</v>
      </c>
      <c r="R21" s="83">
        <v>5.3531593662514074E-3</v>
      </c>
      <c r="S21" s="84">
        <f t="shared" si="6"/>
        <v>2.7563080752790091E-2</v>
      </c>
      <c r="T21" s="85">
        <f>分析係数表!F24</f>
        <v>0.39288329184360815</v>
      </c>
      <c r="U21" s="86">
        <f t="shared" si="7"/>
        <v>1.0829073899507368E-2</v>
      </c>
      <c r="V21" s="87">
        <f>分析係数表!D24</f>
        <v>9.7085956948308683E-2</v>
      </c>
      <c r="W21" s="167">
        <f t="shared" si="8"/>
        <v>0</v>
      </c>
      <c r="X21" s="76">
        <f>分析係数表!E24</f>
        <v>9.7525259920925464E-2</v>
      </c>
      <c r="Y21" s="166">
        <f t="shared" si="9"/>
        <v>0</v>
      </c>
    </row>
    <row r="22" spans="1:25" x14ac:dyDescent="0.2">
      <c r="A22" s="6" t="s">
        <v>10</v>
      </c>
      <c r="B22" s="5" t="s">
        <v>272</v>
      </c>
      <c r="C22" s="90"/>
      <c r="D22" s="76">
        <f>投入係数表!AA22</f>
        <v>0</v>
      </c>
      <c r="E22" s="77">
        <f t="shared" si="0"/>
        <v>0</v>
      </c>
      <c r="F22" s="76">
        <f>分析係数表!C25</f>
        <v>9.6759875721260657E-3</v>
      </c>
      <c r="G22" s="77">
        <f t="shared" si="1"/>
        <v>0</v>
      </c>
      <c r="H22" s="77">
        <v>1.5975254985382717E-3</v>
      </c>
      <c r="I22" s="77">
        <f t="shared" si="2"/>
        <v>1.5975254985382717E-3</v>
      </c>
      <c r="J22" s="76">
        <f>分析係数表!G25</f>
        <v>0.19730305180979418</v>
      </c>
      <c r="K22" s="78">
        <f t="shared" si="3"/>
        <v>3.1519665620556391E-4</v>
      </c>
      <c r="L22" s="79"/>
      <c r="M22" s="80"/>
      <c r="N22" s="81">
        <f>分析係数表!H25</f>
        <v>4.8079253682831098E-4</v>
      </c>
      <c r="O22" s="82">
        <f t="shared" si="4"/>
        <v>6.3445505504070515E-3</v>
      </c>
      <c r="P22" s="76">
        <f>分析係数表!C25</f>
        <v>9.6759875721260657E-3</v>
      </c>
      <c r="Q22" s="82">
        <f t="shared" si="5"/>
        <v>6.138979227646422E-5</v>
      </c>
      <c r="R22" s="83">
        <v>4.5243154398014738E-4</v>
      </c>
      <c r="S22" s="84">
        <f t="shared" si="6"/>
        <v>2.0499570425184192E-3</v>
      </c>
      <c r="T22" s="85">
        <f>分析係数表!F25</f>
        <v>0.35095812633073104</v>
      </c>
      <c r="U22" s="86">
        <f t="shared" si="7"/>
        <v>7.1944908270075113E-4</v>
      </c>
      <c r="V22" s="87">
        <f>分析係数表!D25</f>
        <v>5.2164655784244146E-2</v>
      </c>
      <c r="W22" s="167">
        <f t="shared" si="8"/>
        <v>0</v>
      </c>
      <c r="X22" s="76">
        <f>分析係数表!E25</f>
        <v>4.9325762952448546E-2</v>
      </c>
      <c r="Y22" s="166">
        <f t="shared" si="9"/>
        <v>0</v>
      </c>
    </row>
    <row r="23" spans="1:25" x14ac:dyDescent="0.2">
      <c r="A23" s="6" t="s">
        <v>11</v>
      </c>
      <c r="B23" s="5" t="s">
        <v>35</v>
      </c>
      <c r="C23" s="90"/>
      <c r="D23" s="76">
        <f>投入係数表!AA23</f>
        <v>2.2044640396803528E-4</v>
      </c>
      <c r="E23" s="77">
        <f t="shared" si="0"/>
        <v>2.2044640396803528E-2</v>
      </c>
      <c r="F23" s="76">
        <f>分析係数表!C26</f>
        <v>0.20974434975917011</v>
      </c>
      <c r="G23" s="77">
        <f t="shared" si="1"/>
        <v>4.6237387657022903E-3</v>
      </c>
      <c r="H23" s="77">
        <v>3.0397892527196404E-2</v>
      </c>
      <c r="I23" s="77">
        <f t="shared" si="2"/>
        <v>3.0397892527196404E-2</v>
      </c>
      <c r="J23" s="76">
        <f>分析係数表!G26</f>
        <v>0.19643642762868455</v>
      </c>
      <c r="K23" s="78">
        <f t="shared" si="3"/>
        <v>5.9712534154831472E-3</v>
      </c>
      <c r="L23" s="79"/>
      <c r="M23" s="80"/>
      <c r="N23" s="81">
        <f>分析係数表!H26</f>
        <v>9.4871095944733495E-3</v>
      </c>
      <c r="O23" s="82">
        <f t="shared" si="4"/>
        <v>0.12519213962108988</v>
      </c>
      <c r="P23" s="76">
        <f>分析係数表!C26</f>
        <v>0.20974434975917011</v>
      </c>
      <c r="Q23" s="82">
        <f t="shared" si="5"/>
        <v>2.6258343919784734E-2</v>
      </c>
      <c r="R23" s="83">
        <v>2.87711110219337E-2</v>
      </c>
      <c r="S23" s="84">
        <f t="shared" si="6"/>
        <v>5.91690035491301E-2</v>
      </c>
      <c r="T23" s="85">
        <f>分析係数表!F26</f>
        <v>0.33536547042926279</v>
      </c>
      <c r="U23" s="86">
        <f t="shared" si="7"/>
        <v>1.9843240710084736E-2</v>
      </c>
      <c r="V23" s="87">
        <f>分析係数表!D26</f>
        <v>1.7817861856577209E-2</v>
      </c>
      <c r="W23" s="167">
        <f t="shared" si="8"/>
        <v>0</v>
      </c>
      <c r="X23" s="76">
        <f>分析係数表!E26</f>
        <v>1.8226384262459934E-2</v>
      </c>
      <c r="Y23" s="166">
        <f t="shared" si="9"/>
        <v>0</v>
      </c>
    </row>
    <row r="24" spans="1:25" x14ac:dyDescent="0.2">
      <c r="A24" s="6" t="s">
        <v>12</v>
      </c>
      <c r="B24" s="5" t="s">
        <v>366</v>
      </c>
      <c r="C24" s="90"/>
      <c r="D24" s="76">
        <f>投入係数表!AA24</f>
        <v>0</v>
      </c>
      <c r="E24" s="77">
        <f t="shared" si="0"/>
        <v>0</v>
      </c>
      <c r="F24" s="76">
        <f>分析係数表!C27</f>
        <v>0.55184986183604545</v>
      </c>
      <c r="G24" s="77">
        <f t="shared" si="1"/>
        <v>0</v>
      </c>
      <c r="H24" s="77">
        <v>9.5673781905619079E-3</v>
      </c>
      <c r="I24" s="77">
        <f t="shared" si="2"/>
        <v>9.5673781905619079E-3</v>
      </c>
      <c r="J24" s="76">
        <f>分析係数表!G27</f>
        <v>0.17101045662340392</v>
      </c>
      <c r="K24" s="78">
        <f t="shared" si="3"/>
        <v>1.6361217130567878E-3</v>
      </c>
      <c r="L24" s="79"/>
      <c r="M24" s="80"/>
      <c r="N24" s="81">
        <f>分析係数表!H27</f>
        <v>1.0662468539876775E-2</v>
      </c>
      <c r="O24" s="82">
        <f t="shared" si="4"/>
        <v>0.140702206173242</v>
      </c>
      <c r="P24" s="76">
        <f>分析係数表!C27</f>
        <v>0.55184986183604545</v>
      </c>
      <c r="Q24" s="82">
        <f t="shared" si="5"/>
        <v>7.764649303673038E-2</v>
      </c>
      <c r="R24" s="83">
        <v>7.9811870409594698E-2</v>
      </c>
      <c r="S24" s="84">
        <f t="shared" si="6"/>
        <v>8.9379248600156613E-2</v>
      </c>
      <c r="T24" s="85">
        <f>分析係数表!F27</f>
        <v>0.32260522305711731</v>
      </c>
      <c r="U24" s="86">
        <f t="shared" si="7"/>
        <v>2.8834212431331063E-2</v>
      </c>
      <c r="V24" s="87">
        <f>分析係数表!D27</f>
        <v>2.1648888655351795E-2</v>
      </c>
      <c r="W24" s="167">
        <f t="shared" si="8"/>
        <v>0</v>
      </c>
      <c r="X24" s="76">
        <f>分析係数表!E27</f>
        <v>2.6115285586674374E-2</v>
      </c>
      <c r="Y24" s="166">
        <f t="shared" si="9"/>
        <v>0</v>
      </c>
    </row>
    <row r="25" spans="1:25" x14ac:dyDescent="0.2">
      <c r="A25" s="6" t="s">
        <v>13</v>
      </c>
      <c r="B25" s="5" t="s">
        <v>192</v>
      </c>
      <c r="C25" s="90"/>
      <c r="D25" s="76">
        <f>投入係数表!AA25</f>
        <v>0</v>
      </c>
      <c r="E25" s="77">
        <f t="shared" si="0"/>
        <v>0</v>
      </c>
      <c r="F25" s="76">
        <f>分析係数表!C28</f>
        <v>0.10247957574888922</v>
      </c>
      <c r="G25" s="77">
        <f t="shared" si="1"/>
        <v>0</v>
      </c>
      <c r="H25" s="77">
        <v>4.0828669644001656E-2</v>
      </c>
      <c r="I25" s="77">
        <f t="shared" si="2"/>
        <v>4.0828669644001656E-2</v>
      </c>
      <c r="J25" s="76">
        <f>分析係数表!G28</f>
        <v>0.12481362671124566</v>
      </c>
      <c r="K25" s="78">
        <f t="shared" si="3"/>
        <v>5.09597433206319E-3</v>
      </c>
      <c r="L25" s="79"/>
      <c r="M25" s="80"/>
      <c r="N25" s="81">
        <f>分析係数表!H28</f>
        <v>1.8186673066637845E-2</v>
      </c>
      <c r="O25" s="82">
        <f t="shared" si="4"/>
        <v>0.23999180057200886</v>
      </c>
      <c r="P25" s="76">
        <f>分析係数表!C28</f>
        <v>0.10247957574888922</v>
      </c>
      <c r="Q25" s="82">
        <f t="shared" si="5"/>
        <v>2.4594257905831498E-2</v>
      </c>
      <c r="R25" s="83">
        <v>2.871868147104813E-2</v>
      </c>
      <c r="S25" s="84">
        <f t="shared" si="6"/>
        <v>6.9547351115049783E-2</v>
      </c>
      <c r="T25" s="85">
        <f>分析係数表!F28</f>
        <v>0.21379840057832197</v>
      </c>
      <c r="U25" s="86">
        <f t="shared" si="7"/>
        <v>1.4869112432856621E-2</v>
      </c>
      <c r="V25" s="87">
        <f>分析係数表!D28</f>
        <v>1.5632765553698098E-2</v>
      </c>
      <c r="W25" s="167">
        <f t="shared" si="8"/>
        <v>0</v>
      </c>
      <c r="X25" s="76">
        <f>分析係数表!E28</f>
        <v>1.5564993448696517E-2</v>
      </c>
      <c r="Y25" s="166">
        <f t="shared" si="9"/>
        <v>0</v>
      </c>
    </row>
    <row r="26" spans="1:25" x14ac:dyDescent="0.2">
      <c r="A26" s="6" t="s">
        <v>14</v>
      </c>
      <c r="B26" s="5" t="s">
        <v>50</v>
      </c>
      <c r="C26" s="90"/>
      <c r="D26" s="76">
        <f>投入係数表!AA26</f>
        <v>3.5822540644805732E-3</v>
      </c>
      <c r="E26" s="77">
        <f t="shared" si="0"/>
        <v>0.35822540644805734</v>
      </c>
      <c r="F26" s="76">
        <f>分析係数表!C29</f>
        <v>7.3115977067071958E-2</v>
      </c>
      <c r="G26" s="77">
        <f t="shared" si="1"/>
        <v>2.6192000602698693E-2</v>
      </c>
      <c r="H26" s="77">
        <v>4.1025388302052893E-2</v>
      </c>
      <c r="I26" s="77">
        <f t="shared" si="2"/>
        <v>4.1025388302052893E-2</v>
      </c>
      <c r="J26" s="76">
        <f>分析係数表!G29</f>
        <v>0.26098100897122217</v>
      </c>
      <c r="K26" s="78">
        <f t="shared" si="3"/>
        <v>1.0706847232505938E-2</v>
      </c>
      <c r="L26" s="79"/>
      <c r="M26" s="80"/>
      <c r="N26" s="81">
        <f>分析係数表!H29</f>
        <v>9.6190295301981418E-3</v>
      </c>
      <c r="O26" s="82">
        <f t="shared" si="4"/>
        <v>0.1269329584497966</v>
      </c>
      <c r="P26" s="76">
        <f>分析係数表!C29</f>
        <v>7.3115977067071958E-2</v>
      </c>
      <c r="Q26" s="82">
        <f t="shared" si="5"/>
        <v>9.2808272790709263E-3</v>
      </c>
      <c r="R26" s="83">
        <v>1.2901767013247569E-2</v>
      </c>
      <c r="S26" s="84">
        <f t="shared" si="6"/>
        <v>5.3927155315300464E-2</v>
      </c>
      <c r="T26" s="85">
        <f>分析係数表!F29</f>
        <v>0.46988232552720494</v>
      </c>
      <c r="U26" s="86">
        <f t="shared" si="7"/>
        <v>2.5339417148620154E-2</v>
      </c>
      <c r="V26" s="87">
        <f>分析係数表!D29</f>
        <v>9.2857975066992893E-2</v>
      </c>
      <c r="W26" s="167">
        <f t="shared" si="8"/>
        <v>0</v>
      </c>
      <c r="X26" s="76">
        <f>分析係数表!E29</f>
        <v>6.7808458580915762E-2</v>
      </c>
      <c r="Y26" s="166">
        <f t="shared" si="9"/>
        <v>0</v>
      </c>
    </row>
    <row r="27" spans="1:25" x14ac:dyDescent="0.2">
      <c r="A27" s="6" t="s">
        <v>15</v>
      </c>
      <c r="B27" s="5" t="s">
        <v>36</v>
      </c>
      <c r="C27" s="90"/>
      <c r="D27" s="76">
        <f>投入係数表!AA27</f>
        <v>3.0090934141636813E-2</v>
      </c>
      <c r="E27" s="77">
        <f t="shared" si="0"/>
        <v>3.0090934141636811</v>
      </c>
      <c r="F27" s="76">
        <f>分析係数表!C30</f>
        <v>1</v>
      </c>
      <c r="G27" s="77">
        <f t="shared" si="1"/>
        <v>3.0090934141636811</v>
      </c>
      <c r="H27" s="77">
        <v>3.3583529434910275</v>
      </c>
      <c r="I27" s="77">
        <f t="shared" si="2"/>
        <v>3.3583529434910275</v>
      </c>
      <c r="J27" s="76">
        <f>分析係数表!G30</f>
        <v>0.34448146018035225</v>
      </c>
      <c r="K27" s="78">
        <f t="shared" si="3"/>
        <v>1.1568903257747731</v>
      </c>
      <c r="L27" s="79"/>
      <c r="M27" s="80"/>
      <c r="N27" s="81">
        <f>分析係数表!H30</f>
        <v>0</v>
      </c>
      <c r="O27" s="82">
        <f t="shared" si="4"/>
        <v>0</v>
      </c>
      <c r="P27" s="76">
        <f>分析係数表!C30</f>
        <v>1</v>
      </c>
      <c r="Q27" s="82">
        <f t="shared" si="5"/>
        <v>0</v>
      </c>
      <c r="R27" s="83">
        <v>4.900000013383661E-2</v>
      </c>
      <c r="S27" s="84">
        <f t="shared" si="6"/>
        <v>3.407352943624864</v>
      </c>
      <c r="T27" s="85">
        <f>分析係数表!F30</f>
        <v>0.44085379748895859</v>
      </c>
      <c r="U27" s="86">
        <f t="shared" si="7"/>
        <v>1.5021444845822027</v>
      </c>
      <c r="V27" s="87">
        <f>分析係数表!D30</f>
        <v>8.9752910919883244E-2</v>
      </c>
      <c r="W27" s="167">
        <f t="shared" si="8"/>
        <v>0</v>
      </c>
      <c r="X27" s="76">
        <f>分析係数表!E30</f>
        <v>6.6422145779301819E-2</v>
      </c>
      <c r="Y27" s="166">
        <f t="shared" si="9"/>
        <v>0</v>
      </c>
    </row>
    <row r="28" spans="1:25" x14ac:dyDescent="0.2">
      <c r="A28" s="6" t="s">
        <v>16</v>
      </c>
      <c r="B28" s="5" t="s">
        <v>193</v>
      </c>
      <c r="C28" s="90"/>
      <c r="D28" s="76">
        <f>投入係数表!AA28</f>
        <v>4.3372829980710938E-2</v>
      </c>
      <c r="E28" s="77">
        <f t="shared" si="0"/>
        <v>4.3372829980710934</v>
      </c>
      <c r="F28" s="76">
        <f>分析係数表!C31</f>
        <v>1.6119481544838443E-2</v>
      </c>
      <c r="G28" s="77">
        <f t="shared" si="1"/>
        <v>6.9914753242148547E-2</v>
      </c>
      <c r="H28" s="77">
        <v>7.9982739733218747E-2</v>
      </c>
      <c r="I28" s="77">
        <f t="shared" si="2"/>
        <v>7.9982739733218747E-2</v>
      </c>
      <c r="J28" s="76">
        <f>分析係数表!G31</f>
        <v>7.1065989847715741E-2</v>
      </c>
      <c r="K28" s="78">
        <f t="shared" si="3"/>
        <v>5.6840525698734143E-3</v>
      </c>
      <c r="L28" s="79"/>
      <c r="M28" s="80"/>
      <c r="N28" s="81">
        <f>分析係数表!H31</f>
        <v>2.0936329558250998E-2</v>
      </c>
      <c r="O28" s="82">
        <f t="shared" si="4"/>
        <v>0.27627633760408893</v>
      </c>
      <c r="P28" s="76">
        <f>分析係数表!C31</f>
        <v>1.6119481544838443E-2</v>
      </c>
      <c r="Q28" s="82">
        <f t="shared" si="5"/>
        <v>4.4534313252846663E-3</v>
      </c>
      <c r="R28" s="83">
        <v>6.3278971717462091E-3</v>
      </c>
      <c r="S28" s="84">
        <f t="shared" si="6"/>
        <v>8.631063690496496E-2</v>
      </c>
      <c r="T28" s="85">
        <f>分析係数表!F31</f>
        <v>0.34619289340101522</v>
      </c>
      <c r="U28" s="86">
        <f t="shared" si="7"/>
        <v>2.9880129121414266E-2</v>
      </c>
      <c r="V28" s="87">
        <f>分析係数表!D31</f>
        <v>2.6395939086294416E-2</v>
      </c>
      <c r="W28" s="167">
        <f t="shared" si="8"/>
        <v>0</v>
      </c>
      <c r="X28" s="76">
        <f>分析係数表!E31</f>
        <v>2.3350253807106598E-2</v>
      </c>
      <c r="Y28" s="166">
        <f t="shared" si="9"/>
        <v>0</v>
      </c>
    </row>
    <row r="29" spans="1:25" x14ac:dyDescent="0.2">
      <c r="A29" s="6" t="s">
        <v>17</v>
      </c>
      <c r="B29" s="5" t="s">
        <v>273</v>
      </c>
      <c r="C29" s="75">
        <f>最終需要_まとめ!C30</f>
        <v>100</v>
      </c>
      <c r="D29" s="76">
        <f>投入係数表!AA29</f>
        <v>9.2367043262606779E-2</v>
      </c>
      <c r="E29" s="77">
        <f t="shared" si="0"/>
        <v>9.2367043262606785</v>
      </c>
      <c r="F29" s="76">
        <f>分析係数表!C32</f>
        <v>1</v>
      </c>
      <c r="G29" s="77">
        <f t="shared" si="1"/>
        <v>9.2367043262606785</v>
      </c>
      <c r="H29" s="77">
        <v>10.210622394986833</v>
      </c>
      <c r="I29" s="77">
        <f t="shared" si="2"/>
        <v>110.21062239498683</v>
      </c>
      <c r="J29" s="76">
        <f>分析係数表!G32</f>
        <v>0.14031413612565444</v>
      </c>
      <c r="K29" s="78">
        <f t="shared" si="3"/>
        <v>15.464108273223282</v>
      </c>
      <c r="L29" s="79"/>
      <c r="M29" s="80"/>
      <c r="N29" s="81">
        <f>分析係数表!H32</f>
        <v>7.8667195406007442E-3</v>
      </c>
      <c r="O29" s="82">
        <f t="shared" si="4"/>
        <v>0.10380943123715604</v>
      </c>
      <c r="P29" s="76">
        <f>分析係数表!C32</f>
        <v>1</v>
      </c>
      <c r="Q29" s="82">
        <f t="shared" si="5"/>
        <v>0.10380943123715604</v>
      </c>
      <c r="R29" s="83">
        <v>0.1381798287981999</v>
      </c>
      <c r="S29" s="84">
        <f t="shared" si="6"/>
        <v>110.34880222378503</v>
      </c>
      <c r="T29" s="85">
        <f>分析係数表!F32</f>
        <v>0.48305318269495728</v>
      </c>
      <c r="U29" s="86">
        <f t="shared" si="7"/>
        <v>53.304340120775741</v>
      </c>
      <c r="V29" s="87">
        <f>分析係数表!D32</f>
        <v>1.4549462661890328E-2</v>
      </c>
      <c r="W29" s="167">
        <f t="shared" si="8"/>
        <v>2</v>
      </c>
      <c r="X29" s="76">
        <f>分析係数表!E32</f>
        <v>2.1824193992835493E-2</v>
      </c>
      <c r="Y29" s="166">
        <f t="shared" si="9"/>
        <v>2</v>
      </c>
    </row>
    <row r="30" spans="1:25" x14ac:dyDescent="0.2">
      <c r="A30" s="6" t="s">
        <v>18</v>
      </c>
      <c r="B30" s="5" t="s">
        <v>274</v>
      </c>
      <c r="C30" s="90"/>
      <c r="D30" s="76">
        <f>投入係数表!AA30</f>
        <v>1.9840176357123172E-3</v>
      </c>
      <c r="E30" s="77">
        <f t="shared" si="0"/>
        <v>0.19840176357123174</v>
      </c>
      <c r="F30" s="76">
        <f>分析係数表!C33</f>
        <v>0.76063364256957811</v>
      </c>
      <c r="G30" s="77">
        <f t="shared" si="1"/>
        <v>0.15091105611741423</v>
      </c>
      <c r="H30" s="77">
        <v>0.20110886850645329</v>
      </c>
      <c r="I30" s="77">
        <f t="shared" si="2"/>
        <v>0.20110886850645329</v>
      </c>
      <c r="J30" s="76">
        <f>分析係数表!G33</f>
        <v>0.50769407441433168</v>
      </c>
      <c r="K30" s="78">
        <f t="shared" si="3"/>
        <v>0.10210178085289734</v>
      </c>
      <c r="L30" s="79"/>
      <c r="M30" s="80"/>
      <c r="N30" s="81">
        <f>分析係数表!H33</f>
        <v>8.9800920101816757E-4</v>
      </c>
      <c r="O30" s="82">
        <f t="shared" si="4"/>
        <v>1.1850152267702427E-2</v>
      </c>
      <c r="P30" s="76">
        <f>分析係数表!C33</f>
        <v>0.76063364256957811</v>
      </c>
      <c r="Q30" s="82">
        <f t="shared" si="5"/>
        <v>9.0136244843866432E-3</v>
      </c>
      <c r="R30" s="83">
        <v>2.9522288982987453E-2</v>
      </c>
      <c r="S30" s="84">
        <f t="shared" si="6"/>
        <v>0.23063115748944074</v>
      </c>
      <c r="T30" s="85">
        <f>分析係数表!F33</f>
        <v>0.64710610932475887</v>
      </c>
      <c r="U30" s="86">
        <f t="shared" si="7"/>
        <v>0.14924283101205771</v>
      </c>
      <c r="V30" s="87">
        <f>分析係数表!D33</f>
        <v>7.6136885622416176E-2</v>
      </c>
      <c r="W30" s="167">
        <f t="shared" si="8"/>
        <v>0</v>
      </c>
      <c r="X30" s="76">
        <f>分析係数表!E33</f>
        <v>7.3954983922829579E-2</v>
      </c>
      <c r="Y30" s="166">
        <f t="shared" si="9"/>
        <v>0</v>
      </c>
    </row>
    <row r="31" spans="1:25" x14ac:dyDescent="0.2">
      <c r="A31" s="6" t="s">
        <v>19</v>
      </c>
      <c r="B31" s="5" t="s">
        <v>275</v>
      </c>
      <c r="C31" s="90"/>
      <c r="D31" s="76">
        <f>投入係数表!AA31</f>
        <v>1.8352163130338935E-2</v>
      </c>
      <c r="E31" s="77">
        <f t="shared" si="0"/>
        <v>1.8352163130338934</v>
      </c>
      <c r="F31" s="76">
        <f>分析係数表!C34</f>
        <v>0.60932856586849216</v>
      </c>
      <c r="G31" s="77">
        <f t="shared" si="1"/>
        <v>1.118249724079404</v>
      </c>
      <c r="H31" s="77">
        <v>1.5758530913993276</v>
      </c>
      <c r="I31" s="77">
        <f t="shared" si="2"/>
        <v>1.5758530913993276</v>
      </c>
      <c r="J31" s="76">
        <f>分析係数表!G34</f>
        <v>0.42480111354608457</v>
      </c>
      <c r="K31" s="78">
        <f t="shared" si="3"/>
        <v>0.66942414801147421</v>
      </c>
      <c r="L31" s="79"/>
      <c r="M31" s="80"/>
      <c r="N31" s="81">
        <f>分析係数表!H34</f>
        <v>0.14716781407871807</v>
      </c>
      <c r="O31" s="82">
        <f t="shared" si="4"/>
        <v>1.94203021946815</v>
      </c>
      <c r="P31" s="76">
        <f>分析係数表!C34</f>
        <v>0.60932856586849216</v>
      </c>
      <c r="Q31" s="82">
        <f t="shared" si="5"/>
        <v>1.1833344885018009</v>
      </c>
      <c r="R31" s="83">
        <v>1.2931747547245691</v>
      </c>
      <c r="S31" s="84">
        <f t="shared" si="6"/>
        <v>2.8690278461238967</v>
      </c>
      <c r="T31" s="85">
        <f>分析係数表!F34</f>
        <v>0.70056004390220861</v>
      </c>
      <c r="U31" s="86">
        <f t="shared" si="7"/>
        <v>2.0099262738372161</v>
      </c>
      <c r="V31" s="87">
        <f>分析係数表!D34</f>
        <v>0.12153061706589328</v>
      </c>
      <c r="W31" s="167">
        <f t="shared" si="8"/>
        <v>0</v>
      </c>
      <c r="X31" s="76">
        <f>分析係数表!E34</f>
        <v>9.2329106655473059E-2</v>
      </c>
      <c r="Y31" s="166">
        <f t="shared" si="9"/>
        <v>0</v>
      </c>
    </row>
    <row r="32" spans="1:25" x14ac:dyDescent="0.2">
      <c r="A32" s="6" t="s">
        <v>20</v>
      </c>
      <c r="B32" s="5" t="s">
        <v>37</v>
      </c>
      <c r="C32" s="90"/>
      <c r="D32" s="76">
        <f>投入係数表!AA32</f>
        <v>2.3697988426563791E-2</v>
      </c>
      <c r="E32" s="77">
        <f t="shared" si="0"/>
        <v>2.3697988426563792</v>
      </c>
      <c r="F32" s="76">
        <f>分析係数表!C35</f>
        <v>0.431182157394844</v>
      </c>
      <c r="G32" s="77">
        <f t="shared" si="1"/>
        <v>1.021814977568382</v>
      </c>
      <c r="H32" s="77">
        <v>1.2426154720381615</v>
      </c>
      <c r="I32" s="77">
        <f t="shared" si="2"/>
        <v>1.2426154720381615</v>
      </c>
      <c r="J32" s="76">
        <f>分析係数表!G35</f>
        <v>0.31375152118597188</v>
      </c>
      <c r="K32" s="78">
        <f t="shared" si="3"/>
        <v>0.38987249460119766</v>
      </c>
      <c r="L32" s="79"/>
      <c r="M32" s="80"/>
      <c r="N32" s="81">
        <f>分析係数表!H35</f>
        <v>5.4452734914836147E-2</v>
      </c>
      <c r="O32" s="82">
        <f t="shared" si="4"/>
        <v>0.71855967556015077</v>
      </c>
      <c r="P32" s="76">
        <f>分析係数表!C35</f>
        <v>0.431182157394844</v>
      </c>
      <c r="Q32" s="82">
        <f t="shared" si="5"/>
        <v>0.30983011112496495</v>
      </c>
      <c r="R32" s="83">
        <v>0.45172808613996429</v>
      </c>
      <c r="S32" s="84">
        <f t="shared" si="6"/>
        <v>1.6943435581781259</v>
      </c>
      <c r="T32" s="85">
        <f>分析係数表!F35</f>
        <v>0.64533318582439059</v>
      </c>
      <c r="U32" s="86">
        <f t="shared" si="7"/>
        <v>1.0934161262801236</v>
      </c>
      <c r="V32" s="87">
        <f>分析係数表!D35</f>
        <v>5.7675996607294319E-2</v>
      </c>
      <c r="W32" s="167">
        <f t="shared" si="8"/>
        <v>0</v>
      </c>
      <c r="X32" s="76">
        <f>分析係数表!E35</f>
        <v>5.1978463694361474E-2</v>
      </c>
      <c r="Y32" s="166">
        <f t="shared" si="9"/>
        <v>0</v>
      </c>
    </row>
    <row r="33" spans="1:25" x14ac:dyDescent="0.2">
      <c r="A33" s="6" t="s">
        <v>21</v>
      </c>
      <c r="B33" s="5" t="s">
        <v>38</v>
      </c>
      <c r="C33" s="90"/>
      <c r="D33" s="76">
        <f>投入係数表!AA33</f>
        <v>2.7555800496004411E-4</v>
      </c>
      <c r="E33" s="77">
        <f t="shared" si="0"/>
        <v>2.7555800496004413E-2</v>
      </c>
      <c r="F33" s="76">
        <f>分析係数表!C36</f>
        <v>0.9563715649468405</v>
      </c>
      <c r="G33" s="77">
        <f t="shared" si="1"/>
        <v>2.6353584043726664E-2</v>
      </c>
      <c r="H33" s="77">
        <v>0.1939020330047698</v>
      </c>
      <c r="I33" s="77">
        <f t="shared" si="2"/>
        <v>0.1939020330047698</v>
      </c>
      <c r="J33" s="76">
        <f>分析係数表!G36</f>
        <v>5.2691079299754126E-2</v>
      </c>
      <c r="K33" s="78">
        <f t="shared" si="3"/>
        <v>1.0216907397437866E-2</v>
      </c>
      <c r="L33" s="79"/>
      <c r="M33" s="80"/>
      <c r="N33" s="81">
        <f>分析係数表!H36</f>
        <v>0.23827203956962312</v>
      </c>
      <c r="O33" s="82">
        <f t="shared" si="4"/>
        <v>3.1442438973171818</v>
      </c>
      <c r="P33" s="76">
        <f>分析係数表!C36</f>
        <v>0.9563715649468405</v>
      </c>
      <c r="Q33" s="82">
        <f t="shared" si="5"/>
        <v>3.007065456651786</v>
      </c>
      <c r="R33" s="83">
        <v>3.1576236129266522</v>
      </c>
      <c r="S33" s="84">
        <f t="shared" si="6"/>
        <v>3.3515256459314218</v>
      </c>
      <c r="T33" s="85">
        <f>分析係数表!F36</f>
        <v>0.845410170661959</v>
      </c>
      <c r="U33" s="86">
        <f t="shared" si="7"/>
        <v>2.8334138683048158</v>
      </c>
      <c r="V33" s="87">
        <f>分析係数表!D36</f>
        <v>1.6506511551495136E-2</v>
      </c>
      <c r="W33" s="167">
        <f t="shared" si="8"/>
        <v>0</v>
      </c>
      <c r="X33" s="76">
        <f>分析係数表!E36</f>
        <v>8.5372746992044678E-3</v>
      </c>
      <c r="Y33" s="166">
        <f t="shared" si="9"/>
        <v>0</v>
      </c>
    </row>
    <row r="34" spans="1:25" x14ac:dyDescent="0.2">
      <c r="A34" s="6" t="s">
        <v>22</v>
      </c>
      <c r="B34" s="5" t="s">
        <v>378</v>
      </c>
      <c r="C34" s="90"/>
      <c r="D34" s="76">
        <f>投入係数表!AA34</f>
        <v>1.2785891430146046E-2</v>
      </c>
      <c r="E34" s="77">
        <f t="shared" si="0"/>
        <v>1.2785891430146046</v>
      </c>
      <c r="F34" s="76">
        <f>分析係数表!C37</f>
        <v>0.69581462679851724</v>
      </c>
      <c r="G34" s="77">
        <f t="shared" si="1"/>
        <v>0.88966102737534303</v>
      </c>
      <c r="H34" s="77">
        <v>1.2518354078823357</v>
      </c>
      <c r="I34" s="77">
        <f t="shared" si="2"/>
        <v>1.2518354078823357</v>
      </c>
      <c r="J34" s="76">
        <f>分析係数表!G37</f>
        <v>0.3862869649112583</v>
      </c>
      <c r="K34" s="78">
        <f t="shared" si="3"/>
        <v>0.48356770027931456</v>
      </c>
      <c r="L34" s="79"/>
      <c r="M34" s="80"/>
      <c r="N34" s="81">
        <f>分析係数表!H37</f>
        <v>4.5947077854218935E-2</v>
      </c>
      <c r="O34" s="82">
        <f t="shared" si="4"/>
        <v>0.60631880855022235</v>
      </c>
      <c r="P34" s="76">
        <f>分析係数表!C37</f>
        <v>0.69581462679851724</v>
      </c>
      <c r="Q34" s="82">
        <f t="shared" si="5"/>
        <v>0.42188549549229459</v>
      </c>
      <c r="R34" s="83">
        <v>0.50932635285477568</v>
      </c>
      <c r="S34" s="84">
        <f t="shared" si="6"/>
        <v>1.7611617607371115</v>
      </c>
      <c r="T34" s="85">
        <f>分析係数表!F37</f>
        <v>0.69012607082499655</v>
      </c>
      <c r="U34" s="86">
        <f t="shared" si="7"/>
        <v>1.2154236460247354</v>
      </c>
      <c r="V34" s="87">
        <f>分析係数表!D37</f>
        <v>6.9795450572077936E-2</v>
      </c>
      <c r="W34" s="167">
        <f t="shared" si="8"/>
        <v>0</v>
      </c>
      <c r="X34" s="76">
        <f>分析係数表!E37</f>
        <v>6.5949222012859618E-2</v>
      </c>
      <c r="Y34" s="166">
        <f t="shared" si="9"/>
        <v>0</v>
      </c>
    </row>
    <row r="35" spans="1:25" x14ac:dyDescent="0.2">
      <c r="A35" s="6" t="s">
        <v>23</v>
      </c>
      <c r="B35" s="5" t="s">
        <v>194</v>
      </c>
      <c r="C35" s="90"/>
      <c r="D35" s="76">
        <f>投入係数表!AA35</f>
        <v>4.0286580325158444E-2</v>
      </c>
      <c r="E35" s="77">
        <f t="shared" si="0"/>
        <v>4.0286580325158443</v>
      </c>
      <c r="F35" s="76">
        <f>分析係数表!C38</f>
        <v>0.41697687137236916</v>
      </c>
      <c r="G35" s="77">
        <f t="shared" si="1"/>
        <v>1.6798572222276211</v>
      </c>
      <c r="H35" s="77">
        <v>2.2433656473059771</v>
      </c>
      <c r="I35" s="77">
        <f t="shared" si="2"/>
        <v>2.2433656473059771</v>
      </c>
      <c r="J35" s="76">
        <f>分析係数表!G38</f>
        <v>8.9658129653451837E-2</v>
      </c>
      <c r="K35" s="78">
        <f t="shared" si="3"/>
        <v>0.20113596806625919</v>
      </c>
      <c r="L35" s="79"/>
      <c r="M35" s="80"/>
      <c r="N35" s="81">
        <f>分析係数表!H38</f>
        <v>4.1195576072902453E-2</v>
      </c>
      <c r="O35" s="82">
        <f t="shared" si="4"/>
        <v>0.54361787013553842</v>
      </c>
      <c r="P35" s="76">
        <f>分析係数表!C38</f>
        <v>0.41697687137236916</v>
      </c>
      <c r="Q35" s="82">
        <f t="shared" si="5"/>
        <v>0.22667607871122769</v>
      </c>
      <c r="R35" s="83">
        <v>0.32016352780998808</v>
      </c>
      <c r="S35" s="84">
        <f t="shared" si="6"/>
        <v>2.5635291751159652</v>
      </c>
      <c r="T35" s="85">
        <f>分析係数表!F38</f>
        <v>0.51116828441118001</v>
      </c>
      <c r="U35" s="86">
        <f t="shared" si="7"/>
        <v>1.3103948104820353</v>
      </c>
      <c r="V35" s="87">
        <f>分析係数表!D38</f>
        <v>3.6720851362413751E-2</v>
      </c>
      <c r="W35" s="167">
        <f t="shared" si="8"/>
        <v>0</v>
      </c>
      <c r="X35" s="76">
        <f>分析係数表!E38</f>
        <v>4.0833430787822089E-2</v>
      </c>
      <c r="Y35" s="166">
        <f t="shared" si="9"/>
        <v>0</v>
      </c>
    </row>
    <row r="36" spans="1:25" x14ac:dyDescent="0.2">
      <c r="A36" s="6" t="s">
        <v>24</v>
      </c>
      <c r="B36" s="5" t="s">
        <v>39</v>
      </c>
      <c r="C36" s="90"/>
      <c r="D36" s="76">
        <f>投入係数表!AA36</f>
        <v>0</v>
      </c>
      <c r="E36" s="77">
        <f t="shared" si="0"/>
        <v>0</v>
      </c>
      <c r="F36" s="76">
        <f>分析係数表!C39</f>
        <v>1</v>
      </c>
      <c r="G36" s="77">
        <f t="shared" si="1"/>
        <v>0</v>
      </c>
      <c r="H36" s="77">
        <v>1.7813176911300719E-2</v>
      </c>
      <c r="I36" s="77">
        <f t="shared" si="2"/>
        <v>1.7813176911300719E-2</v>
      </c>
      <c r="J36" s="76">
        <f>分析係数表!G39</f>
        <v>0.3542438962035025</v>
      </c>
      <c r="K36" s="78">
        <f t="shared" si="3"/>
        <v>6.3102091928214392E-3</v>
      </c>
      <c r="L36" s="79"/>
      <c r="M36" s="80"/>
      <c r="N36" s="81">
        <f>分析係数表!H39</f>
        <v>3.5817057247689217E-3</v>
      </c>
      <c r="O36" s="82">
        <f t="shared" si="4"/>
        <v>4.7264279885429063E-2</v>
      </c>
      <c r="P36" s="76">
        <f>分析係数表!C39</f>
        <v>1</v>
      </c>
      <c r="Q36" s="82">
        <f t="shared" si="5"/>
        <v>4.7264279885429063E-2</v>
      </c>
      <c r="R36" s="83">
        <v>5.1772664157057821E-2</v>
      </c>
      <c r="S36" s="84">
        <f t="shared" si="6"/>
        <v>6.9585841068358537E-2</v>
      </c>
      <c r="T36" s="85">
        <f>分析係数表!F39</f>
        <v>0.7050204525118241</v>
      </c>
      <c r="U36" s="86">
        <f t="shared" si="7"/>
        <v>4.9059441158430007E-2</v>
      </c>
      <c r="V36" s="87">
        <f>分析係数表!D39</f>
        <v>5.942413396395245E-2</v>
      </c>
      <c r="W36" s="167">
        <f t="shared" si="8"/>
        <v>0</v>
      </c>
      <c r="X36" s="76">
        <f>分析係数表!E39</f>
        <v>7.513102390387319E-2</v>
      </c>
      <c r="Y36" s="166">
        <f t="shared" si="9"/>
        <v>0</v>
      </c>
    </row>
    <row r="37" spans="1:25" x14ac:dyDescent="0.2">
      <c r="A37" s="6" t="s">
        <v>25</v>
      </c>
      <c r="B37" s="5" t="s">
        <v>40</v>
      </c>
      <c r="C37" s="90"/>
      <c r="D37" s="76">
        <f>投入係数表!AA37</f>
        <v>1.1022320198401764E-4</v>
      </c>
      <c r="E37" s="77">
        <f t="shared" si="0"/>
        <v>1.1022320198401764E-2</v>
      </c>
      <c r="F37" s="76">
        <f>分析係数表!C40</f>
        <v>1</v>
      </c>
      <c r="G37" s="77">
        <f t="shared" si="1"/>
        <v>1.1022320198401764E-2</v>
      </c>
      <c r="H37" s="77">
        <v>2.8990998091962823E-2</v>
      </c>
      <c r="I37" s="77">
        <f t="shared" si="2"/>
        <v>2.8990998091962823E-2</v>
      </c>
      <c r="J37" s="76">
        <f>分析係数表!G40</f>
        <v>0.54480720679366534</v>
      </c>
      <c r="K37" s="78">
        <f t="shared" si="3"/>
        <v>1.5794504692642746E-2</v>
      </c>
      <c r="L37" s="79"/>
      <c r="M37" s="80"/>
      <c r="N37" s="81">
        <f>分析係数表!H40</f>
        <v>3.1654426986686419E-2</v>
      </c>
      <c r="O37" s="82">
        <f t="shared" si="4"/>
        <v>0.4177126240063036</v>
      </c>
      <c r="P37" s="76">
        <f>分析係数表!C40</f>
        <v>1</v>
      </c>
      <c r="Q37" s="82">
        <f t="shared" si="5"/>
        <v>0.4177126240063036</v>
      </c>
      <c r="R37" s="83">
        <v>0.42105272115426345</v>
      </c>
      <c r="S37" s="84">
        <f t="shared" si="6"/>
        <v>0.45004371924622627</v>
      </c>
      <c r="T37" s="85">
        <f>分析係数表!F40</f>
        <v>0.74295960523295845</v>
      </c>
      <c r="U37" s="86">
        <f t="shared" si="7"/>
        <v>0.33436430398874867</v>
      </c>
      <c r="V37" s="87">
        <f>分析係数表!D40</f>
        <v>9.2672710580674778E-2</v>
      </c>
      <c r="W37" s="167">
        <f t="shared" si="8"/>
        <v>0</v>
      </c>
      <c r="X37" s="76">
        <f>分析係数表!E40</f>
        <v>5.6242827633692906E-2</v>
      </c>
      <c r="Y37" s="166">
        <f t="shared" si="9"/>
        <v>0</v>
      </c>
    </row>
    <row r="38" spans="1:25" x14ac:dyDescent="0.2">
      <c r="A38" s="6" t="s">
        <v>26</v>
      </c>
      <c r="B38" s="5" t="s">
        <v>277</v>
      </c>
      <c r="C38" s="90"/>
      <c r="D38" s="76">
        <f>投入係数表!AA38</f>
        <v>3.3066960595205293E-4</v>
      </c>
      <c r="E38" s="77">
        <f t="shared" si="0"/>
        <v>3.3066960595205294E-2</v>
      </c>
      <c r="F38" s="76">
        <f>分析係数表!C41</f>
        <v>0.7716092186228849</v>
      </c>
      <c r="G38" s="77">
        <f t="shared" si="1"/>
        <v>2.5514771627100082E-2</v>
      </c>
      <c r="H38" s="77">
        <v>3.330076757608285E-2</v>
      </c>
      <c r="I38" s="77">
        <f t="shared" si="2"/>
        <v>3.330076757608285E-2</v>
      </c>
      <c r="J38" s="76">
        <f>分析係数表!G41</f>
        <v>0.4437271381292458</v>
      </c>
      <c r="K38" s="78">
        <f t="shared" si="3"/>
        <v>1.4776454294042425E-2</v>
      </c>
      <c r="L38" s="79"/>
      <c r="M38" s="80"/>
      <c r="N38" s="81">
        <f>分析係数表!H41</f>
        <v>4.8285080570498094E-2</v>
      </c>
      <c r="O38" s="82">
        <f t="shared" si="4"/>
        <v>0.63717115188790419</v>
      </c>
      <c r="P38" s="76">
        <f>分析係数表!C41</f>
        <v>0.7716092186228849</v>
      </c>
      <c r="Q38" s="82">
        <f t="shared" si="5"/>
        <v>0.49164713463726928</v>
      </c>
      <c r="R38" s="83">
        <v>0.50105607800534335</v>
      </c>
      <c r="S38" s="84">
        <f t="shared" si="6"/>
        <v>0.53435684558142615</v>
      </c>
      <c r="T38" s="85">
        <f>分析係数表!F41</f>
        <v>0.54924555826511057</v>
      </c>
      <c r="U38" s="86">
        <f t="shared" si="7"/>
        <v>0.29349312396415389</v>
      </c>
      <c r="V38" s="87">
        <f>分析係数表!D41</f>
        <v>0.13055216861174013</v>
      </c>
      <c r="W38" s="167">
        <f t="shared" si="8"/>
        <v>0</v>
      </c>
      <c r="X38" s="76">
        <f>分析係数表!E41</f>
        <v>0.12144552342797423</v>
      </c>
      <c r="Y38" s="166">
        <f t="shared" si="9"/>
        <v>0</v>
      </c>
    </row>
    <row r="39" spans="1:25" x14ac:dyDescent="0.2">
      <c r="A39" s="6" t="s">
        <v>51</v>
      </c>
      <c r="B39" s="5" t="s">
        <v>368</v>
      </c>
      <c r="C39" s="90"/>
      <c r="D39" s="76">
        <f>投入係数表!AA39</f>
        <v>9.3138605676494901E-3</v>
      </c>
      <c r="E39" s="77">
        <f>$C$29*D39</f>
        <v>0.93138605676494901</v>
      </c>
      <c r="F39" s="76">
        <f>分析係数表!C42</f>
        <v>0.97588334268087495</v>
      </c>
      <c r="G39" s="77">
        <f>E39*F39</f>
        <v>0.90892413840213759</v>
      </c>
      <c r="H39" s="77">
        <v>1.0229016934578323</v>
      </c>
      <c r="I39" s="77">
        <f>C39+H39</f>
        <v>1.0229016934578323</v>
      </c>
      <c r="J39" s="76">
        <f>分析係数表!G42</f>
        <v>0.48510773130544993</v>
      </c>
      <c r="K39" s="78">
        <f>I39*J39</f>
        <v>0.49621751986183182</v>
      </c>
      <c r="L39" s="79"/>
      <c r="M39" s="80"/>
      <c r="N39" s="81">
        <f>分析係数表!H42</f>
        <v>1.103120860117981E-2</v>
      </c>
      <c r="O39" s="82">
        <f t="shared" si="4"/>
        <v>0.14556810940528972</v>
      </c>
      <c r="P39" s="76">
        <f>分析係数表!C42</f>
        <v>0.97588334268087495</v>
      </c>
      <c r="Q39" s="82">
        <f>O39*P39</f>
        <v>0.14205749319416944</v>
      </c>
      <c r="R39" s="83">
        <v>0.15051396894187713</v>
      </c>
      <c r="S39" s="84">
        <f>I39+R39</f>
        <v>1.1734156623997094</v>
      </c>
      <c r="T39" s="85">
        <f>分析係数表!F42</f>
        <v>0.55931558935361214</v>
      </c>
      <c r="U39" s="86">
        <f>S39*T39</f>
        <v>0.65630967277185259</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76">
        <f>投入係数表!AA40</f>
        <v>0.13496831082942959</v>
      </c>
      <c r="E40" s="77">
        <f>$C$29*D40</f>
        <v>13.496831082942959</v>
      </c>
      <c r="F40" s="76">
        <f>分析係数表!C43</f>
        <v>0.34022693007694482</v>
      </c>
      <c r="G40" s="77">
        <f>E40*F40</f>
        <v>4.5919854051167697</v>
      </c>
      <c r="H40" s="77">
        <v>5.6793041741715946</v>
      </c>
      <c r="I40" s="77">
        <f>C40+H40</f>
        <v>5.6793041741715946</v>
      </c>
      <c r="J40" s="76">
        <f>分析係数表!G43</f>
        <v>0.33724329370148376</v>
      </c>
      <c r="K40" s="78">
        <f>I40*J40</f>
        <v>1.9153072456302138</v>
      </c>
      <c r="L40" s="79"/>
      <c r="M40" s="80"/>
      <c r="N40" s="81">
        <f>分析係数表!H43</f>
        <v>3.0928867340200058E-2</v>
      </c>
      <c r="O40" s="82">
        <f t="shared" si="4"/>
        <v>0.40813812044841657</v>
      </c>
      <c r="P40" s="76">
        <f>分析係数表!C43</f>
        <v>0.34022693007694482</v>
      </c>
      <c r="Q40" s="82">
        <f>O40*P40</f>
        <v>0.1388595797675391</v>
      </c>
      <c r="R40" s="83">
        <v>0.30477615449029805</v>
      </c>
      <c r="S40" s="84">
        <f>I40+R40</f>
        <v>5.9840803286618929</v>
      </c>
      <c r="T40" s="85">
        <f>分析係数表!F43</f>
        <v>0.5626289672791589</v>
      </c>
      <c r="U40" s="86">
        <f>S40*T40</f>
        <v>3.3668169354305704</v>
      </c>
      <c r="V40" s="87">
        <f>分析係数表!D43</f>
        <v>0.16253561953424389</v>
      </c>
      <c r="W40" s="167">
        <f>ROUND(S40*V40,0)</f>
        <v>1</v>
      </c>
      <c r="X40" s="76">
        <f>分析係数表!E43</f>
        <v>0.12361206642429007</v>
      </c>
      <c r="Y40" s="166">
        <f>ROUND(S40*X40,0)</f>
        <v>1</v>
      </c>
    </row>
    <row r="41" spans="1:25" x14ac:dyDescent="0.2">
      <c r="A41" s="6" t="s">
        <v>341</v>
      </c>
      <c r="B41" s="5" t="s">
        <v>42</v>
      </c>
      <c r="C41" s="90"/>
      <c r="D41" s="76">
        <f>投入係数表!AA41</f>
        <v>3.3066960595205293E-4</v>
      </c>
      <c r="E41" s="77">
        <f>$C$29*D41</f>
        <v>3.3066960595205294E-2</v>
      </c>
      <c r="F41" s="76">
        <f>分析係数表!C44</f>
        <v>0.45077084579422144</v>
      </c>
      <c r="G41" s="77">
        <f>E41*F41</f>
        <v>1.4905621795344883E-2</v>
      </c>
      <c r="H41" s="77">
        <v>2.4682437235490663E-2</v>
      </c>
      <c r="I41" s="77">
        <f>C41+H41</f>
        <v>2.4682437235490663E-2</v>
      </c>
      <c r="J41" s="76">
        <f>分析係数表!G44</f>
        <v>0.26937180019371798</v>
      </c>
      <c r="K41" s="78">
        <f>I41*J41</f>
        <v>6.6487525512925758E-3</v>
      </c>
      <c r="L41" s="79"/>
      <c r="M41" s="80"/>
      <c r="N41" s="81">
        <f>分析係数表!H44</f>
        <v>0.10969619474561307</v>
      </c>
      <c r="O41" s="82">
        <f t="shared" si="4"/>
        <v>1.4475537772321279</v>
      </c>
      <c r="P41" s="76">
        <f>分析係数表!C44</f>
        <v>0.45077084579422144</v>
      </c>
      <c r="Q41" s="82">
        <f>O41*P41</f>
        <v>0.65251504049554632</v>
      </c>
      <c r="R41" s="83">
        <v>0.66292121191533737</v>
      </c>
      <c r="S41" s="84">
        <f>I41+R41</f>
        <v>0.68760364915082806</v>
      </c>
      <c r="T41" s="85">
        <f>分析係数表!F44</f>
        <v>0.50977584059775838</v>
      </c>
      <c r="U41" s="86">
        <f>S41*T41</f>
        <v>0.35052372824394951</v>
      </c>
      <c r="V41" s="87">
        <f>分析係数表!D44</f>
        <v>0.18714542687145427</v>
      </c>
      <c r="W41" s="167">
        <f>ROUND(S41*V41,0)</f>
        <v>0</v>
      </c>
      <c r="X41" s="76">
        <f>分析係数表!E44</f>
        <v>0.13900650339006504</v>
      </c>
      <c r="Y41" s="166">
        <f>ROUND(S41*X41,0)</f>
        <v>0</v>
      </c>
    </row>
    <row r="42" spans="1:25" x14ac:dyDescent="0.2">
      <c r="A42" s="6" t="s">
        <v>342</v>
      </c>
      <c r="B42" s="5" t="s">
        <v>279</v>
      </c>
      <c r="C42" s="90"/>
      <c r="D42" s="76">
        <f>投入係数表!AA42</f>
        <v>6.0622761091209704E-4</v>
      </c>
      <c r="E42" s="77">
        <f>$C$29*D42</f>
        <v>6.0622761091209704E-2</v>
      </c>
      <c r="F42" s="76">
        <f>分析係数表!C45</f>
        <v>1</v>
      </c>
      <c r="G42" s="77">
        <f>E42*F42</f>
        <v>6.0622761091209704E-2</v>
      </c>
      <c r="H42" s="77">
        <v>8.8030603353986048E-2</v>
      </c>
      <c r="I42" s="77">
        <f>C42+H42</f>
        <v>8.8030603353986048E-2</v>
      </c>
      <c r="J42" s="76">
        <f>分析係数表!G45</f>
        <v>0</v>
      </c>
      <c r="K42" s="78">
        <f>I42*J42</f>
        <v>0</v>
      </c>
      <c r="L42" s="79"/>
      <c r="M42" s="80"/>
      <c r="N42" s="81">
        <f>分析係数表!H45</f>
        <v>0</v>
      </c>
      <c r="O42" s="82">
        <f t="shared" si="4"/>
        <v>0</v>
      </c>
      <c r="P42" s="76">
        <f>分析係数表!C45</f>
        <v>1</v>
      </c>
      <c r="Q42" s="82">
        <f>O42*P42</f>
        <v>0</v>
      </c>
      <c r="R42" s="83">
        <v>7.8463072924417777E-3</v>
      </c>
      <c r="S42" s="84">
        <f>I42+R42</f>
        <v>9.5876910646427824E-2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1.0140534582529623E-2</v>
      </c>
      <c r="E43" s="77">
        <f>$C$29*D43</f>
        <v>1.0140534582529623</v>
      </c>
      <c r="F43" s="76">
        <f>分析係数表!C46</f>
        <v>7.4198450828512619E-2</v>
      </c>
      <c r="G43" s="77">
        <f>E43*F43</f>
        <v>7.5241195659665597E-2</v>
      </c>
      <c r="H43" s="77">
        <v>9.3991615215454585E-2</v>
      </c>
      <c r="I43" s="77">
        <f>C43+H43</f>
        <v>9.3991615215454585E-2</v>
      </c>
      <c r="J43" s="76">
        <f>分析係数表!G46</f>
        <v>9.2287409360580098E-3</v>
      </c>
      <c r="K43" s="78">
        <f>I43*J43</f>
        <v>8.6742426698507857E-4</v>
      </c>
      <c r="L43" s="79"/>
      <c r="M43" s="80"/>
      <c r="N43" s="81">
        <f>分析係数表!H46</f>
        <v>2.0514344703613255E-2</v>
      </c>
      <c r="O43" s="82">
        <f t="shared" si="4"/>
        <v>0.2707078147243101</v>
      </c>
      <c r="P43" s="76">
        <f>分析係数表!C46</f>
        <v>7.4198450828512619E-2</v>
      </c>
      <c r="Q43" s="82">
        <f>O43*P43</f>
        <v>2.0086100479715829E-2</v>
      </c>
      <c r="R43" s="83">
        <v>2.378858761760282E-2</v>
      </c>
      <c r="S43" s="84">
        <f>I43+R43</f>
        <v>0.1177802028330574</v>
      </c>
      <c r="T43" s="85">
        <f>分析係数表!F46</f>
        <v>0.31311799604482532</v>
      </c>
      <c r="U43" s="86">
        <f>S43*T43</f>
        <v>3.6879101084839994E-2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92">
        <f>投入係数表!AA44</f>
        <v>0.50294847065307247</v>
      </c>
      <c r="E44" s="91">
        <f>SUM(E5:E43)</f>
        <v>50.294847065307245</v>
      </c>
      <c r="F44" s="92">
        <f>分析係数表!C47</f>
        <v>0.51595339019249375</v>
      </c>
      <c r="G44" s="91">
        <f>SUM(G5:G43)</f>
        <v>23.161393155185859</v>
      </c>
      <c r="H44" s="91">
        <f>SUM(H5:H43)</f>
        <v>27.847559123556806</v>
      </c>
      <c r="I44" s="91">
        <f>SUM(I5:I43)</f>
        <v>127.84755912355679</v>
      </c>
      <c r="J44" s="92">
        <f>分析係数表!G47</f>
        <v>0.27631170572057684</v>
      </c>
      <c r="K44" s="93">
        <f>SUM(K5:K43)</f>
        <v>21.035109638195671</v>
      </c>
      <c r="L44" s="94">
        <f>最終需要_まとめ!$L$33</f>
        <v>0.62733333333333341</v>
      </c>
      <c r="M44" s="91">
        <f>K44*L44</f>
        <v>13.196025446361419</v>
      </c>
      <c r="N44" s="95">
        <f>分析係数表!H47</f>
        <v>1</v>
      </c>
      <c r="O44" s="96">
        <f>SUM(O5:O43)</f>
        <v>13.196025446361421</v>
      </c>
      <c r="P44" s="92">
        <f>分析係数表!C47</f>
        <v>0.51595339019249375</v>
      </c>
      <c r="Q44" s="96">
        <f>SUM(Q5:Q43)</f>
        <v>7.5542338178062005</v>
      </c>
      <c r="R44" s="91">
        <f>SUM(R5:R43)</f>
        <v>8.5144073395846593</v>
      </c>
      <c r="S44" s="97">
        <f>SUM(S5:S43)</f>
        <v>136.36196646314144</v>
      </c>
      <c r="T44" s="98">
        <f>分析係数表!F47</f>
        <v>0.58636886885395456</v>
      </c>
      <c r="U44" s="99">
        <f>SUM(U5:U43)</f>
        <v>68.854469343707549</v>
      </c>
      <c r="V44" s="100">
        <f>分析係数表!D47</f>
        <v>7.5124891062718996E-2</v>
      </c>
      <c r="W44" s="164">
        <f>SUM(W5:W43)</f>
        <v>3</v>
      </c>
      <c r="X44" s="92">
        <f>分析係数表!E47</f>
        <v>6.0854966829428862E-2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282</v>
      </c>
      <c r="S2" s="3" t="s">
        <v>153</v>
      </c>
      <c r="U2" s="64" t="s">
        <v>210</v>
      </c>
      <c r="W2" s="3" t="s">
        <v>130</v>
      </c>
      <c r="Y2" s="3" t="s">
        <v>154</v>
      </c>
    </row>
    <row r="3" spans="1:25" ht="44" x14ac:dyDescent="0.2">
      <c r="B3" s="65"/>
      <c r="C3" s="66" t="s">
        <v>228</v>
      </c>
      <c r="D3" s="66" t="s">
        <v>317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4.9649173197653385E-3</v>
      </c>
      <c r="G5" s="77">
        <f t="shared" ref="G5:G38" si="1">E5*F5</f>
        <v>0</v>
      </c>
      <c r="H5" s="77">
        <f t="array" ref="H5:H43">MMULT(逆行列係数!C5:AO43,'26'!G5:G43)</f>
        <v>8.3272052066141896E-6</v>
      </c>
      <c r="I5" s="77">
        <f t="shared" ref="I5:I38" si="2">C5+H5</f>
        <v>8.3272052066141896E-6</v>
      </c>
      <c r="J5" s="76">
        <f>分析係数表!G8</f>
        <v>0.11989459815546773</v>
      </c>
      <c r="K5" s="78">
        <f t="shared" ref="K5:K38" si="3">I5*J5</f>
        <v>9.9838692200512692E-7</v>
      </c>
      <c r="L5" s="79" t="s">
        <v>185</v>
      </c>
      <c r="M5" s="80" t="s">
        <v>185</v>
      </c>
      <c r="N5" s="81">
        <f>分析係数表!H8</f>
        <v>9.9138626395589742E-3</v>
      </c>
      <c r="O5" s="82">
        <f t="shared" ref="O5:O43" si="4">$M$44*N5</f>
        <v>0.33733661289722461</v>
      </c>
      <c r="P5" s="76">
        <f>分析係数表!C8</f>
        <v>4.9649173197653385E-3</v>
      </c>
      <c r="Q5" s="82">
        <f t="shared" ref="Q5:Q38" si="5">O5*P5</f>
        <v>1.6748483919644059E-3</v>
      </c>
      <c r="R5" s="83">
        <f t="array" ref="R5:R43">MMULT(逆行列係数!C5:AO43,'26'!Q5:Q43)</f>
        <v>2.5358105401785094E-3</v>
      </c>
      <c r="S5" s="84">
        <f t="shared" ref="S5:S38" si="6">I5+R5</f>
        <v>2.5441377453851236E-3</v>
      </c>
      <c r="T5" s="85">
        <f>分析係数表!F8</f>
        <v>0.45454545454545453</v>
      </c>
      <c r="U5" s="86">
        <f t="shared" ref="U5:U38" si="7">S5*T5</f>
        <v>1.1564262479023288E-3</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投入係数表!AB6</f>
        <v>0</v>
      </c>
      <c r="E6" s="77">
        <f t="shared" si="0"/>
        <v>0</v>
      </c>
      <c r="F6" s="76">
        <f>分析係数表!C9</f>
        <v>0.15391380826737022</v>
      </c>
      <c r="G6" s="77">
        <f t="shared" si="1"/>
        <v>0</v>
      </c>
      <c r="H6" s="77">
        <v>4.2877479147846992E-5</v>
      </c>
      <c r="I6" s="77">
        <f t="shared" si="2"/>
        <v>4.2877479147846992E-5</v>
      </c>
      <c r="J6" s="76">
        <f>分析係数表!G9</f>
        <v>0.24468085106382978</v>
      </c>
      <c r="K6" s="78">
        <f t="shared" si="3"/>
        <v>1.0491298089366816E-5</v>
      </c>
      <c r="L6" s="79"/>
      <c r="M6" s="80"/>
      <c r="N6" s="81">
        <f>分析係数表!H9</f>
        <v>5.2529564767522905E-4</v>
      </c>
      <c r="O6" s="82">
        <f t="shared" si="4"/>
        <v>1.7874108306618473E-2</v>
      </c>
      <c r="P6" s="76">
        <f>分析係数表!C9</f>
        <v>0.15391380826737022</v>
      </c>
      <c r="Q6" s="82">
        <f t="shared" si="5"/>
        <v>2.751072078855085E-3</v>
      </c>
      <c r="R6" s="83">
        <v>3.1897320265490301E-3</v>
      </c>
      <c r="S6" s="84">
        <f t="shared" si="6"/>
        <v>3.2326095056968772E-3</v>
      </c>
      <c r="T6" s="85">
        <f>分析係数表!F9</f>
        <v>0.66489361702127658</v>
      </c>
      <c r="U6" s="86">
        <f t="shared" si="7"/>
        <v>2.1493414266601577E-3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投入係数表!AB7</f>
        <v>0</v>
      </c>
      <c r="E7" s="77">
        <f t="shared" si="0"/>
        <v>0</v>
      </c>
      <c r="F7" s="76">
        <f>分析係数表!C10</f>
        <v>3.7301329873500322E-3</v>
      </c>
      <c r="G7" s="77">
        <f t="shared" si="1"/>
        <v>0</v>
      </c>
      <c r="H7" s="77">
        <v>5.8965980842072247E-7</v>
      </c>
      <c r="I7" s="77">
        <f t="shared" si="2"/>
        <v>5.8965980842072247E-7</v>
      </c>
      <c r="J7" s="76">
        <f>分析係数表!G10</f>
        <v>0.17857142857142858</v>
      </c>
      <c r="K7" s="78">
        <f t="shared" si="3"/>
        <v>1.0529639436084331E-7</v>
      </c>
      <c r="L7" s="79"/>
      <c r="M7" s="80"/>
      <c r="N7" s="81">
        <f>分析係数表!H10</f>
        <v>9.7827374022421611E-4</v>
      </c>
      <c r="O7" s="82">
        <f t="shared" si="4"/>
        <v>3.3287484607333342E-2</v>
      </c>
      <c r="P7" s="76">
        <f>分析係数表!C10</f>
        <v>3.7301329873500322E-3</v>
      </c>
      <c r="Q7" s="82">
        <f t="shared" si="5"/>
        <v>1.2416674439972054E-4</v>
      </c>
      <c r="R7" s="83">
        <v>2.4419392320163561E-4</v>
      </c>
      <c r="S7" s="84">
        <f t="shared" si="6"/>
        <v>2.4478358301005635E-4</v>
      </c>
      <c r="T7" s="85">
        <f>分析係数表!F10</f>
        <v>0.5178571428571429</v>
      </c>
      <c r="U7" s="86">
        <f t="shared" si="7"/>
        <v>1.2676292691592205E-4</v>
      </c>
      <c r="V7" s="87">
        <f>分析係数表!D10</f>
        <v>0</v>
      </c>
      <c r="W7" s="88">
        <f t="shared" si="8"/>
        <v>0</v>
      </c>
      <c r="X7" s="76">
        <f>分析係数表!E10</f>
        <v>0</v>
      </c>
      <c r="Y7" s="89">
        <f t="shared" si="9"/>
        <v>0</v>
      </c>
    </row>
    <row r="8" spans="1:25" x14ac:dyDescent="0.2">
      <c r="A8" s="6" t="s">
        <v>222</v>
      </c>
      <c r="B8" s="5" t="s">
        <v>27</v>
      </c>
      <c r="C8" s="90"/>
      <c r="D8" s="76">
        <f>投入係数表!AB8</f>
        <v>0</v>
      </c>
      <c r="E8" s="77">
        <f t="shared" si="0"/>
        <v>0</v>
      </c>
      <c r="F8" s="76">
        <f>分析係数表!C11</f>
        <v>0.13696369636963701</v>
      </c>
      <c r="G8" s="77">
        <f t="shared" si="1"/>
        <v>0</v>
      </c>
      <c r="H8" s="77">
        <v>7.4007181459492975E-3</v>
      </c>
      <c r="I8" s="77">
        <f t="shared" si="2"/>
        <v>7.4007181459492975E-3</v>
      </c>
      <c r="J8" s="76">
        <f>分析係数表!G11</f>
        <v>0.3392857142857143</v>
      </c>
      <c r="K8" s="78">
        <f t="shared" si="3"/>
        <v>2.5109579423756548E-3</v>
      </c>
      <c r="L8" s="79"/>
      <c r="M8" s="80"/>
      <c r="N8" s="81">
        <f>分析係数表!H11</f>
        <v>-1.9072761791536302E-5</v>
      </c>
      <c r="O8" s="82">
        <f t="shared" si="4"/>
        <v>-6.4898426529325765E-4</v>
      </c>
      <c r="P8" s="76">
        <f>分析係数表!C11</f>
        <v>0.13696369636963701</v>
      </c>
      <c r="Q8" s="82">
        <f t="shared" si="5"/>
        <v>-8.8887283860297699E-5</v>
      </c>
      <c r="R8" s="83">
        <v>1.6357003321552466E-3</v>
      </c>
      <c r="S8" s="84">
        <f t="shared" si="6"/>
        <v>9.0364184781045447E-3</v>
      </c>
      <c r="T8" s="85">
        <f>分析係数表!F11</f>
        <v>0.56043956043956045</v>
      </c>
      <c r="U8" s="86">
        <f t="shared" si="7"/>
        <v>5.0643663998168331E-3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投入係数表!AB9</f>
        <v>0</v>
      </c>
      <c r="E9" s="77">
        <f t="shared" si="0"/>
        <v>0</v>
      </c>
      <c r="F9" s="76">
        <f>分析係数表!C12</f>
        <v>0.20704451619317732</v>
      </c>
      <c r="G9" s="77">
        <f t="shared" si="1"/>
        <v>0</v>
      </c>
      <c r="H9" s="77">
        <v>4.9777262398297516E-4</v>
      </c>
      <c r="I9" s="77">
        <f t="shared" si="2"/>
        <v>4.9777262398297516E-4</v>
      </c>
      <c r="J9" s="76">
        <f>分析係数表!G12</f>
        <v>0.14105339609201503</v>
      </c>
      <c r="K9" s="78">
        <f t="shared" si="3"/>
        <v>7.0212519094432259E-5</v>
      </c>
      <c r="L9" s="79"/>
      <c r="M9" s="80"/>
      <c r="N9" s="81">
        <f>分析係数表!H12</f>
        <v>8.4721207878004259E-2</v>
      </c>
      <c r="O9" s="82">
        <f t="shared" si="4"/>
        <v>2.8827881064326508</v>
      </c>
      <c r="P9" s="76">
        <f>分析係数表!C12</f>
        <v>0.20704451619317732</v>
      </c>
      <c r="Q9" s="82">
        <f t="shared" si="5"/>
        <v>0.59686546878379398</v>
      </c>
      <c r="R9" s="83">
        <v>0.68085741789110155</v>
      </c>
      <c r="S9" s="84">
        <f t="shared" si="6"/>
        <v>0.68135519051508453</v>
      </c>
      <c r="T9" s="85">
        <f>分析係数表!F12</f>
        <v>0.31004441526879617</v>
      </c>
      <c r="U9" s="86">
        <f t="shared" si="7"/>
        <v>0.2112503716336086</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投入係数表!AB10</f>
        <v>1.9522278364722094E-3</v>
      </c>
      <c r="E10" s="77">
        <f t="shared" si="0"/>
        <v>0.19522278364722093</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0.46302323227568554</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投入係数表!AB11</f>
        <v>3.5599448782728527E-3</v>
      </c>
      <c r="E11" s="77">
        <f t="shared" si="0"/>
        <v>0.35599448782728527</v>
      </c>
      <c r="F11" s="76">
        <f>分析係数表!C14</f>
        <v>3.4828780992665287E-2</v>
      </c>
      <c r="G11" s="77">
        <f t="shared" si="1"/>
        <v>1.2398854051132568E-2</v>
      </c>
      <c r="H11" s="77">
        <v>1.682604068673153E-2</v>
      </c>
      <c r="I11" s="77">
        <f t="shared" si="2"/>
        <v>1.682604068673153E-2</v>
      </c>
      <c r="J11" s="76">
        <f>分析係数表!G14</f>
        <v>0.17656215254614188</v>
      </c>
      <c r="K11" s="78">
        <f t="shared" si="3"/>
        <v>2.9708419624782821E-3</v>
      </c>
      <c r="L11" s="79"/>
      <c r="M11" s="80"/>
      <c r="N11" s="81">
        <f>分析係数表!H14</f>
        <v>1.0569488826143035E-3</v>
      </c>
      <c r="O11" s="82">
        <f t="shared" si="4"/>
        <v>3.596454470166803E-2</v>
      </c>
      <c r="P11" s="76">
        <f>分析係数表!C14</f>
        <v>3.4828780992665287E-2</v>
      </c>
      <c r="Q11" s="82">
        <f t="shared" si="5"/>
        <v>1.2526012509153166E-3</v>
      </c>
      <c r="R11" s="83">
        <v>5.2829531437327427E-3</v>
      </c>
      <c r="S11" s="84">
        <f t="shared" si="6"/>
        <v>2.2108993830464274E-2</v>
      </c>
      <c r="T11" s="85">
        <f>分析係数表!F14</f>
        <v>0.31487658438959304</v>
      </c>
      <c r="U11" s="86">
        <f t="shared" si="7"/>
        <v>6.9616044616271763E-3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投入係数表!AB12</f>
        <v>1.4699127239320165E-2</v>
      </c>
      <c r="E12" s="77">
        <f t="shared" si="0"/>
        <v>1.4699127239320164</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0.26343352968695483</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投入係数表!AB13</f>
        <v>1.2057877813504822E-2</v>
      </c>
      <c r="E13" s="77">
        <f t="shared" si="0"/>
        <v>1.2057877813504823</v>
      </c>
      <c r="F13" s="76">
        <f>分析係数表!C16</f>
        <v>1.5929944110702698E-2</v>
      </c>
      <c r="G13" s="77">
        <f t="shared" si="1"/>
        <v>1.9208131966281388E-2</v>
      </c>
      <c r="H13" s="77">
        <v>2.1537778990619774E-2</v>
      </c>
      <c r="I13" s="77">
        <f t="shared" si="2"/>
        <v>2.1537778990619774E-2</v>
      </c>
      <c r="J13" s="76">
        <f>分析係数表!G16</f>
        <v>3.3304867634500426E-2</v>
      </c>
      <c r="K13" s="78">
        <f t="shared" si="3"/>
        <v>7.1731287842371583E-4</v>
      </c>
      <c r="L13" s="79"/>
      <c r="M13" s="80"/>
      <c r="N13" s="81">
        <f>分析係数表!H16</f>
        <v>1.5715955716225912E-2</v>
      </c>
      <c r="O13" s="82">
        <f t="shared" si="4"/>
        <v>0.53476303460164432</v>
      </c>
      <c r="P13" s="76">
        <f>分析係数表!C16</f>
        <v>1.5929944110702698E-2</v>
      </c>
      <c r="Q13" s="82">
        <f t="shared" si="5"/>
        <v>8.5187452536739667E-3</v>
      </c>
      <c r="R13" s="83">
        <v>9.8816931093347639E-3</v>
      </c>
      <c r="S13" s="84">
        <f t="shared" si="6"/>
        <v>3.1419472099954535E-2</v>
      </c>
      <c r="T13" s="85">
        <f>分析係数表!F16</f>
        <v>0.28693424423569597</v>
      </c>
      <c r="U13" s="86">
        <f t="shared" si="7"/>
        <v>9.0153224812849903E-3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投入係数表!AB14</f>
        <v>1.4124942581534222E-2</v>
      </c>
      <c r="E14" s="77">
        <f t="shared" si="0"/>
        <v>1.4124942581534221</v>
      </c>
      <c r="F14" s="76">
        <f>分析係数表!C17</f>
        <v>3.0755163958272713E-2</v>
      </c>
      <c r="G14" s="77">
        <f t="shared" si="1"/>
        <v>4.3441492499627282E-2</v>
      </c>
      <c r="H14" s="77">
        <v>4.7690079510425969E-2</v>
      </c>
      <c r="I14" s="77">
        <f t="shared" si="2"/>
        <v>4.7690079510425969E-2</v>
      </c>
      <c r="J14" s="76">
        <f>分析係数表!G17</f>
        <v>0.21735668789808918</v>
      </c>
      <c r="K14" s="78">
        <f t="shared" si="3"/>
        <v>1.0365757727982716E-2</v>
      </c>
      <c r="L14" s="79"/>
      <c r="M14" s="80"/>
      <c r="N14" s="81">
        <f>分析係数表!H17</f>
        <v>2.8450203005708319E-3</v>
      </c>
      <c r="O14" s="82">
        <f t="shared" si="4"/>
        <v>9.6806819572910943E-2</v>
      </c>
      <c r="P14" s="76">
        <f>分析係数表!C17</f>
        <v>3.0755163958272713E-2</v>
      </c>
      <c r="Q14" s="82">
        <f t="shared" si="5"/>
        <v>2.9773096082438E-3</v>
      </c>
      <c r="R14" s="83">
        <v>6.3582348951516255E-3</v>
      </c>
      <c r="S14" s="84">
        <f t="shared" si="6"/>
        <v>5.4048314405577592E-2</v>
      </c>
      <c r="T14" s="85">
        <f>分析係数表!F17</f>
        <v>0.33877388535031849</v>
      </c>
      <c r="U14" s="86">
        <f t="shared" si="7"/>
        <v>1.8310157467813112E-2</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投入係数表!AB15</f>
        <v>5.7418465778594392E-4</v>
      </c>
      <c r="E15" s="77">
        <f t="shared" si="0"/>
        <v>5.7418465778594392E-2</v>
      </c>
      <c r="F15" s="76">
        <f>分析係数表!C18</f>
        <v>0.10308017346825304</v>
      </c>
      <c r="G15" s="77">
        <f t="shared" si="1"/>
        <v>5.9187054127384613E-3</v>
      </c>
      <c r="H15" s="77">
        <v>9.3156380017006147E-3</v>
      </c>
      <c r="I15" s="77">
        <f t="shared" si="2"/>
        <v>9.3156380017006147E-3</v>
      </c>
      <c r="J15" s="76">
        <f>分析係数表!G18</f>
        <v>0.21565836298932384</v>
      </c>
      <c r="K15" s="78">
        <f t="shared" si="3"/>
        <v>2.0089952416478905E-3</v>
      </c>
      <c r="L15" s="79"/>
      <c r="M15" s="80"/>
      <c r="N15" s="81">
        <f>分析係数表!H18</f>
        <v>4.148325689659146E-4</v>
      </c>
      <c r="O15" s="82">
        <f t="shared" si="4"/>
        <v>1.4115407770128355E-2</v>
      </c>
      <c r="P15" s="76">
        <f>分析係数表!C18</f>
        <v>0.10308017346825304</v>
      </c>
      <c r="Q15" s="82">
        <f t="shared" si="5"/>
        <v>1.4550186815199579E-3</v>
      </c>
      <c r="R15" s="83">
        <v>3.6340758383327401E-3</v>
      </c>
      <c r="S15" s="84">
        <f t="shared" si="6"/>
        <v>1.2949713840033355E-2</v>
      </c>
      <c r="T15" s="85">
        <f>分析係数表!F18</f>
        <v>0.45978647686832741</v>
      </c>
      <c r="U15" s="86">
        <f t="shared" si="7"/>
        <v>5.9541033029619555E-3</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投入係数表!AB16</f>
        <v>0</v>
      </c>
      <c r="E16" s="77">
        <f t="shared" si="0"/>
        <v>0</v>
      </c>
      <c r="F16" s="76">
        <f>分析係数表!C19</f>
        <v>0.24776062511911567</v>
      </c>
      <c r="G16" s="77">
        <f t="shared" si="1"/>
        <v>0</v>
      </c>
      <c r="H16" s="77">
        <v>4.0551498087391001E-3</v>
      </c>
      <c r="I16" s="77">
        <f t="shared" si="2"/>
        <v>4.0551498087391001E-3</v>
      </c>
      <c r="J16" s="76">
        <f>分析係数表!G19</f>
        <v>5.7676438653637349E-2</v>
      </c>
      <c r="K16" s="78">
        <f t="shared" si="3"/>
        <v>2.3388659917504992E-4</v>
      </c>
      <c r="L16" s="79"/>
      <c r="M16" s="80"/>
      <c r="N16" s="81">
        <f>分析係数表!H19</f>
        <v>-1.0648958666941103E-4</v>
      </c>
      <c r="O16" s="82">
        <f t="shared" si="4"/>
        <v>-3.6234954812206887E-3</v>
      </c>
      <c r="P16" s="76">
        <f>分析係数表!C19</f>
        <v>0.24776062511911567</v>
      </c>
      <c r="Q16" s="82">
        <f t="shared" si="5"/>
        <v>-8.9775950554352873E-4</v>
      </c>
      <c r="R16" s="83">
        <v>3.0728435899884834E-3</v>
      </c>
      <c r="S16" s="84">
        <f t="shared" si="6"/>
        <v>7.1279933987275831E-3</v>
      </c>
      <c r="T16" s="85">
        <f>分析係数表!F19</f>
        <v>0.24017372421281216</v>
      </c>
      <c r="U16" s="86">
        <f t="shared" si="7"/>
        <v>1.7119567207367441E-3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投入係数表!AB17</f>
        <v>0</v>
      </c>
      <c r="E17" s="77">
        <f t="shared" si="0"/>
        <v>0</v>
      </c>
      <c r="F17" s="76">
        <f>分析係数表!C20</f>
        <v>4.2097488921713389E-2</v>
      </c>
      <c r="G17" s="77">
        <f t="shared" si="1"/>
        <v>0</v>
      </c>
      <c r="H17" s="77">
        <v>3.9054858429739199E-4</v>
      </c>
      <c r="I17" s="77">
        <f t="shared" si="2"/>
        <v>3.9054858429739199E-4</v>
      </c>
      <c r="J17" s="76">
        <f>分析係数表!G20</f>
        <v>0.10005104645227157</v>
      </c>
      <c r="K17" s="78">
        <f t="shared" si="3"/>
        <v>3.9074794549407265E-5</v>
      </c>
      <c r="L17" s="79"/>
      <c r="M17" s="80"/>
      <c r="N17" s="81">
        <f>分析係数表!H20</f>
        <v>5.1814336200340294E-4</v>
      </c>
      <c r="O17" s="82">
        <f t="shared" si="4"/>
        <v>1.7630739207133504E-2</v>
      </c>
      <c r="P17" s="76">
        <f>分析係数表!C20</f>
        <v>4.2097488921713389E-2</v>
      </c>
      <c r="Q17" s="82">
        <f t="shared" si="5"/>
        <v>7.4220984845392059E-4</v>
      </c>
      <c r="R17" s="83">
        <v>1.7303713199689796E-3</v>
      </c>
      <c r="S17" s="84">
        <f t="shared" si="6"/>
        <v>2.1209199042663716E-3</v>
      </c>
      <c r="T17" s="85">
        <f>分析係数表!F20</f>
        <v>0.22307299642674835</v>
      </c>
      <c r="U17" s="86">
        <f t="shared" si="7"/>
        <v>4.7311995822583178E-4</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投入係数表!AB18</f>
        <v>2.2967386311437759E-4</v>
      </c>
      <c r="E18" s="77">
        <f t="shared" si="0"/>
        <v>2.2967386311437757E-2</v>
      </c>
      <c r="F18" s="76">
        <f>分析係数表!C21</f>
        <v>2.2200270354580387E-2</v>
      </c>
      <c r="G18" s="77">
        <f t="shared" si="1"/>
        <v>5.0988218545200707E-4</v>
      </c>
      <c r="H18" s="77">
        <v>1.7414416842946509E-3</v>
      </c>
      <c r="I18" s="77">
        <f t="shared" si="2"/>
        <v>1.7414416842946509E-3</v>
      </c>
      <c r="J18" s="76">
        <f>分析係数表!G21</f>
        <v>0.28466453674121406</v>
      </c>
      <c r="K18" s="78">
        <f t="shared" si="3"/>
        <v>4.9572669032157631E-4</v>
      </c>
      <c r="L18" s="79"/>
      <c r="M18" s="80"/>
      <c r="N18" s="81">
        <f>分析係数表!H21</f>
        <v>8.5827428061913363E-4</v>
      </c>
      <c r="O18" s="82">
        <f t="shared" si="4"/>
        <v>2.9204291938196597E-2</v>
      </c>
      <c r="P18" s="76">
        <f>分析係数表!C21</f>
        <v>2.2200270354580387E-2</v>
      </c>
      <c r="Q18" s="82">
        <f t="shared" si="5"/>
        <v>6.4834317654205692E-4</v>
      </c>
      <c r="R18" s="83">
        <v>1.8061795636963947E-3</v>
      </c>
      <c r="S18" s="84">
        <f t="shared" si="6"/>
        <v>3.5476212479910456E-3</v>
      </c>
      <c r="T18" s="85">
        <f>分析係数表!F21</f>
        <v>0.42523961661341853</v>
      </c>
      <c r="U18" s="86">
        <f t="shared" si="7"/>
        <v>1.5085890993853297E-3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投入係数表!AB19</f>
        <v>0</v>
      </c>
      <c r="E19" s="77">
        <f t="shared" si="0"/>
        <v>0</v>
      </c>
      <c r="F19" s="76">
        <f>分析係数表!C22</f>
        <v>3.5555555555555562E-2</v>
      </c>
      <c r="G19" s="77">
        <f t="shared" si="1"/>
        <v>0</v>
      </c>
      <c r="H19" s="77">
        <v>2.0680969124775503E-3</v>
      </c>
      <c r="I19" s="77">
        <f t="shared" si="2"/>
        <v>2.0680969124775503E-3</v>
      </c>
      <c r="J19" s="76">
        <f>分析係数表!G22</f>
        <v>0.1945879458794588</v>
      </c>
      <c r="K19" s="78">
        <f t="shared" si="3"/>
        <v>4.0242673007865741E-4</v>
      </c>
      <c r="L19" s="79"/>
      <c r="M19" s="80"/>
      <c r="N19" s="81">
        <f>分析係数表!H22</f>
        <v>4.0529618807014647E-5</v>
      </c>
      <c r="O19" s="82">
        <f t="shared" si="4"/>
        <v>1.3790915637481728E-3</v>
      </c>
      <c r="P19" s="76">
        <f>分析係数表!C22</f>
        <v>3.5555555555555562E-2</v>
      </c>
      <c r="Q19" s="82">
        <f t="shared" si="5"/>
        <v>4.9034366711046151E-5</v>
      </c>
      <c r="R19" s="83">
        <v>7.9909306301924451E-4</v>
      </c>
      <c r="S19" s="84">
        <f t="shared" si="6"/>
        <v>2.8671899754967949E-3</v>
      </c>
      <c r="T19" s="85">
        <f>分析係数表!F22</f>
        <v>0.41303813038130383</v>
      </c>
      <c r="U19" s="86">
        <f t="shared" si="7"/>
        <v>1.1842587869272125E-3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8.1123033161657212E-4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投入係数表!AB21</f>
        <v>0</v>
      </c>
      <c r="E21" s="77">
        <f t="shared" si="0"/>
        <v>0</v>
      </c>
      <c r="F21" s="76">
        <f>分析係数表!C24</f>
        <v>0.31901223099551013</v>
      </c>
      <c r="G21" s="77">
        <f t="shared" si="1"/>
        <v>0</v>
      </c>
      <c r="H21" s="77">
        <v>9.4866817355206256E-3</v>
      </c>
      <c r="I21" s="77">
        <f t="shared" si="2"/>
        <v>9.4866817355206256E-3</v>
      </c>
      <c r="J21" s="76">
        <f>分析係数表!G24</f>
        <v>0.20822960902035437</v>
      </c>
      <c r="K21" s="78">
        <f t="shared" si="3"/>
        <v>1.9754080286879965E-3</v>
      </c>
      <c r="L21" s="79"/>
      <c r="M21" s="80"/>
      <c r="N21" s="81">
        <f>分析係数表!H24</f>
        <v>2.9960129980871608E-4</v>
      </c>
      <c r="O21" s="82">
        <f t="shared" si="4"/>
        <v>1.0194461167314922E-2</v>
      </c>
      <c r="P21" s="76">
        <f>分析係数表!C24</f>
        <v>0.31901223099551013</v>
      </c>
      <c r="Q21" s="82">
        <f t="shared" si="5"/>
        <v>3.252157800782226E-3</v>
      </c>
      <c r="R21" s="83">
        <v>1.380344887629135E-2</v>
      </c>
      <c r="S21" s="84">
        <f t="shared" si="6"/>
        <v>2.3290130611811975E-2</v>
      </c>
      <c r="T21" s="85">
        <f>分析係数表!F24</f>
        <v>0.39288329184360815</v>
      </c>
      <c r="U21" s="86">
        <f t="shared" si="7"/>
        <v>9.1503031822362767E-3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投入係数表!AB22</f>
        <v>0</v>
      </c>
      <c r="E22" s="77">
        <f t="shared" si="0"/>
        <v>0</v>
      </c>
      <c r="F22" s="76">
        <f>分析係数表!C25</f>
        <v>9.6759875721260657E-3</v>
      </c>
      <c r="G22" s="77">
        <f t="shared" si="1"/>
        <v>0</v>
      </c>
      <c r="H22" s="77">
        <v>7.0902046239803326E-4</v>
      </c>
      <c r="I22" s="77">
        <f t="shared" si="2"/>
        <v>7.0902046239803326E-4</v>
      </c>
      <c r="J22" s="76">
        <f>分析係数表!G25</f>
        <v>0.19730305180979418</v>
      </c>
      <c r="K22" s="78">
        <f t="shared" si="3"/>
        <v>1.3989190102672337E-4</v>
      </c>
      <c r="L22" s="79"/>
      <c r="M22" s="80"/>
      <c r="N22" s="81">
        <f>分析係数表!H25</f>
        <v>4.8079253682831098E-4</v>
      </c>
      <c r="O22" s="82">
        <f t="shared" si="4"/>
        <v>1.635981168760087E-2</v>
      </c>
      <c r="P22" s="76">
        <f>分析係数表!C25</f>
        <v>9.6759875721260657E-3</v>
      </c>
      <c r="Q22" s="82">
        <f t="shared" si="5"/>
        <v>1.5829733457154878E-4</v>
      </c>
      <c r="R22" s="83">
        <v>1.1666224111920504E-3</v>
      </c>
      <c r="S22" s="84">
        <f t="shared" si="6"/>
        <v>1.8756428735900838E-3</v>
      </c>
      <c r="T22" s="85">
        <f>分析係数表!F25</f>
        <v>0.35095812633073104</v>
      </c>
      <c r="U22" s="86">
        <f t="shared" si="7"/>
        <v>6.5827210858076407E-4</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投入係数表!AB23</f>
        <v>0</v>
      </c>
      <c r="E23" s="77">
        <f t="shared" si="0"/>
        <v>0</v>
      </c>
      <c r="F23" s="76">
        <f>分析係数表!C26</f>
        <v>0.20974434975917011</v>
      </c>
      <c r="G23" s="77">
        <f t="shared" si="1"/>
        <v>0</v>
      </c>
      <c r="H23" s="77">
        <v>9.0950971730272365E-3</v>
      </c>
      <c r="I23" s="77">
        <f t="shared" si="2"/>
        <v>9.0950971730272365E-3</v>
      </c>
      <c r="J23" s="76">
        <f>分析係数表!G26</f>
        <v>0.19643642762868455</v>
      </c>
      <c r="K23" s="78">
        <f t="shared" si="3"/>
        <v>1.7866083976052181E-3</v>
      </c>
      <c r="L23" s="79"/>
      <c r="M23" s="80"/>
      <c r="N23" s="81">
        <f>分析係数表!H26</f>
        <v>9.4871095944733495E-3</v>
      </c>
      <c r="O23" s="82">
        <f t="shared" si="4"/>
        <v>0.32281558996128795</v>
      </c>
      <c r="P23" s="76">
        <f>分析係数表!C26</f>
        <v>0.20974434975917011</v>
      </c>
      <c r="Q23" s="82">
        <f t="shared" si="5"/>
        <v>6.7708746008553228E-2</v>
      </c>
      <c r="R23" s="83">
        <v>7.4188069686306604E-2</v>
      </c>
      <c r="S23" s="84">
        <f t="shared" si="6"/>
        <v>8.3283166859333846E-2</v>
      </c>
      <c r="T23" s="85">
        <f>分析係数表!F26</f>
        <v>0.33536547042926279</v>
      </c>
      <c r="U23" s="86">
        <f t="shared" si="7"/>
        <v>2.7930298432619283E-2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投入係数表!AB24</f>
        <v>0</v>
      </c>
      <c r="E24" s="77">
        <f t="shared" si="0"/>
        <v>0</v>
      </c>
      <c r="F24" s="76">
        <f>分析係数表!C27</f>
        <v>0.55184986183604545</v>
      </c>
      <c r="G24" s="77">
        <f t="shared" si="1"/>
        <v>0</v>
      </c>
      <c r="H24" s="77">
        <v>3.4566024956532364E-3</v>
      </c>
      <c r="I24" s="77">
        <f t="shared" si="2"/>
        <v>3.4566024956532364E-3</v>
      </c>
      <c r="J24" s="76">
        <f>分析係数表!G27</f>
        <v>0.17101045662340392</v>
      </c>
      <c r="K24" s="78">
        <f t="shared" si="3"/>
        <v>5.9111517114725752E-4</v>
      </c>
      <c r="L24" s="79"/>
      <c r="M24" s="80"/>
      <c r="N24" s="81">
        <f>分析係数表!H27</f>
        <v>1.0662468539876775E-2</v>
      </c>
      <c r="O24" s="82">
        <f t="shared" si="4"/>
        <v>0.36280924530998498</v>
      </c>
      <c r="P24" s="76">
        <f>分析係数表!C27</f>
        <v>0.55184986183604545</v>
      </c>
      <c r="Q24" s="82">
        <f t="shared" si="5"/>
        <v>0.20021623189715512</v>
      </c>
      <c r="R24" s="83">
        <v>0.20579978990827044</v>
      </c>
      <c r="S24" s="84">
        <f t="shared" si="6"/>
        <v>0.20925639240392369</v>
      </c>
      <c r="T24" s="85">
        <f>分析係数表!F27</f>
        <v>0.32260522305711731</v>
      </c>
      <c r="U24" s="86">
        <f t="shared" si="7"/>
        <v>6.7507205147595464E-2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投入係数表!AB25</f>
        <v>0</v>
      </c>
      <c r="E25" s="77">
        <f t="shared" si="0"/>
        <v>0</v>
      </c>
      <c r="F25" s="76">
        <f>分析係数表!C28</f>
        <v>0.10247957574888922</v>
      </c>
      <c r="G25" s="77">
        <f t="shared" si="1"/>
        <v>0</v>
      </c>
      <c r="H25" s="77">
        <v>2.1807733183655212E-2</v>
      </c>
      <c r="I25" s="77">
        <f t="shared" si="2"/>
        <v>2.1807733183655212E-2</v>
      </c>
      <c r="J25" s="76">
        <f>分析係数表!G28</f>
        <v>0.12481362671124566</v>
      </c>
      <c r="K25" s="78">
        <f t="shared" si="3"/>
        <v>2.7219022690031865E-3</v>
      </c>
      <c r="L25" s="79"/>
      <c r="M25" s="80"/>
      <c r="N25" s="81">
        <f>分析係数表!H28</f>
        <v>1.8186673066637845E-2</v>
      </c>
      <c r="O25" s="82">
        <f t="shared" si="4"/>
        <v>0.61883353796817508</v>
      </c>
      <c r="P25" s="76">
        <f>分析係数表!C28</f>
        <v>0.10247957574888922</v>
      </c>
      <c r="Q25" s="82">
        <f t="shared" si="5"/>
        <v>6.3417798430162708E-2</v>
      </c>
      <c r="R25" s="83">
        <v>7.4052876882255494E-2</v>
      </c>
      <c r="S25" s="84">
        <f t="shared" si="6"/>
        <v>9.5860610065910706E-2</v>
      </c>
      <c r="T25" s="85">
        <f>分析係数表!F28</f>
        <v>0.21379840057832197</v>
      </c>
      <c r="U25" s="86">
        <f t="shared" si="7"/>
        <v>2.04948451105539E-2</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投入係数表!AB26</f>
        <v>4.1341295360587966E-3</v>
      </c>
      <c r="E26" s="77">
        <f t="shared" si="0"/>
        <v>0.41341295360587965</v>
      </c>
      <c r="F26" s="76">
        <f>分析係数表!C29</f>
        <v>7.3115977067071958E-2</v>
      </c>
      <c r="G26" s="77">
        <f t="shared" si="1"/>
        <v>3.0227092035077979E-2</v>
      </c>
      <c r="H26" s="77">
        <v>3.6446857319427831E-2</v>
      </c>
      <c r="I26" s="77">
        <f t="shared" si="2"/>
        <v>3.6446857319427831E-2</v>
      </c>
      <c r="J26" s="76">
        <f>分析係数表!G29</f>
        <v>0.26098100897122217</v>
      </c>
      <c r="K26" s="78">
        <f t="shared" si="3"/>
        <v>9.5119375970544491E-3</v>
      </c>
      <c r="L26" s="79"/>
      <c r="M26" s="80"/>
      <c r="N26" s="81">
        <f>分析係数表!H29</f>
        <v>9.6190295301981418E-3</v>
      </c>
      <c r="O26" s="82">
        <f t="shared" si="4"/>
        <v>0.32730439779623294</v>
      </c>
      <c r="P26" s="76">
        <f>分析係数表!C29</f>
        <v>7.3115977067071958E-2</v>
      </c>
      <c r="Q26" s="82">
        <f t="shared" si="5"/>
        <v>2.3931180843221166E-2</v>
      </c>
      <c r="R26" s="83">
        <v>3.3267995439092091E-2</v>
      </c>
      <c r="S26" s="84">
        <f t="shared" si="6"/>
        <v>6.9714852758519921E-2</v>
      </c>
      <c r="T26" s="85">
        <f>分析係数表!F29</f>
        <v>0.46988232552720494</v>
      </c>
      <c r="U26" s="86">
        <f t="shared" si="7"/>
        <v>3.275777713796002E-2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投入係数表!AB27</f>
        <v>2.8709232889297196E-3</v>
      </c>
      <c r="E27" s="77">
        <f t="shared" si="0"/>
        <v>0.28709232889297198</v>
      </c>
      <c r="F27" s="76">
        <f>分析係数表!C30</f>
        <v>1</v>
      </c>
      <c r="G27" s="77">
        <f t="shared" si="1"/>
        <v>0.28709232889297198</v>
      </c>
      <c r="H27" s="77">
        <v>0.35836935455470403</v>
      </c>
      <c r="I27" s="77">
        <f t="shared" si="2"/>
        <v>0.35836935455470403</v>
      </c>
      <c r="J27" s="76">
        <f>分析係数表!G30</f>
        <v>0.34448146018035225</v>
      </c>
      <c r="K27" s="78">
        <f t="shared" si="3"/>
        <v>0.12345159854089481</v>
      </c>
      <c r="L27" s="79"/>
      <c r="M27" s="80"/>
      <c r="N27" s="81">
        <f>分析係数表!H30</f>
        <v>0</v>
      </c>
      <c r="O27" s="82">
        <f t="shared" si="4"/>
        <v>0</v>
      </c>
      <c r="P27" s="76">
        <f>分析係数表!C30</f>
        <v>1</v>
      </c>
      <c r="Q27" s="82">
        <f t="shared" si="5"/>
        <v>0</v>
      </c>
      <c r="R27" s="83">
        <v>0.12634949765362874</v>
      </c>
      <c r="S27" s="84">
        <f t="shared" si="6"/>
        <v>0.48471885220833277</v>
      </c>
      <c r="T27" s="85">
        <f>分析係数表!F30</f>
        <v>0.44085379748895859</v>
      </c>
      <c r="U27" s="86">
        <f t="shared" si="7"/>
        <v>0.2136901467105328</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投入係数表!AB28</f>
        <v>7.6825907211759303E-2</v>
      </c>
      <c r="E28" s="77">
        <f t="shared" si="0"/>
        <v>7.6825907211759308</v>
      </c>
      <c r="F28" s="76">
        <f>分析係数表!C31</f>
        <v>1.6119481544838443E-2</v>
      </c>
      <c r="G28" s="77">
        <f t="shared" si="1"/>
        <v>0.12383937934654249</v>
      </c>
      <c r="H28" s="77">
        <v>0.12698290687269159</v>
      </c>
      <c r="I28" s="77">
        <f t="shared" si="2"/>
        <v>0.12698290687269159</v>
      </c>
      <c r="J28" s="76">
        <f>分析係数表!G31</f>
        <v>7.1065989847715741E-2</v>
      </c>
      <c r="K28" s="78">
        <f t="shared" si="3"/>
        <v>9.0241659706481337E-3</v>
      </c>
      <c r="L28" s="79"/>
      <c r="M28" s="80"/>
      <c r="N28" s="81">
        <f>分析係数表!H31</f>
        <v>2.0936329558250998E-2</v>
      </c>
      <c r="O28" s="82">
        <f t="shared" si="4"/>
        <v>0.71239543621461987</v>
      </c>
      <c r="P28" s="76">
        <f>分析係数表!C31</f>
        <v>1.6119481544838443E-2</v>
      </c>
      <c r="Q28" s="82">
        <f t="shared" si="5"/>
        <v>1.1483445086688698E-2</v>
      </c>
      <c r="R28" s="83">
        <v>1.6316869932044009E-2</v>
      </c>
      <c r="S28" s="84">
        <f t="shared" si="6"/>
        <v>0.1432997768047356</v>
      </c>
      <c r="T28" s="85">
        <f>分析係数表!F31</f>
        <v>0.34619289340101522</v>
      </c>
      <c r="U28" s="86">
        <f t="shared" si="7"/>
        <v>4.9609364355751105E-2</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投入係数表!AB29</f>
        <v>9.416628387689481E-3</v>
      </c>
      <c r="E29" s="77">
        <f t="shared" si="0"/>
        <v>0.94166283876894807</v>
      </c>
      <c r="F29" s="76">
        <f>分析係数表!C32</f>
        <v>1</v>
      </c>
      <c r="G29" s="77">
        <f t="shared" si="1"/>
        <v>0.94166283876894807</v>
      </c>
      <c r="H29" s="77">
        <v>1.0592817271802317</v>
      </c>
      <c r="I29" s="77">
        <f t="shared" si="2"/>
        <v>1.0592817271802317</v>
      </c>
      <c r="J29" s="76">
        <f>分析係数表!G32</f>
        <v>0.14031413612565444</v>
      </c>
      <c r="K29" s="78">
        <f t="shared" si="3"/>
        <v>0.14863220046298539</v>
      </c>
      <c r="L29" s="79"/>
      <c r="M29" s="80"/>
      <c r="N29" s="81">
        <f>分析係数表!H32</f>
        <v>7.8667195406007442E-3</v>
      </c>
      <c r="O29" s="82">
        <f t="shared" si="4"/>
        <v>0.2676789684224149</v>
      </c>
      <c r="P29" s="76">
        <f>分析係数表!C32</f>
        <v>1</v>
      </c>
      <c r="Q29" s="82">
        <f t="shared" si="5"/>
        <v>0.2676789684224149</v>
      </c>
      <c r="R29" s="83">
        <v>0.3563051409557203</v>
      </c>
      <c r="S29" s="84">
        <f t="shared" si="6"/>
        <v>1.415586868135952</v>
      </c>
      <c r="T29" s="85">
        <f>分析係数表!F32</f>
        <v>0.48305318269495728</v>
      </c>
      <c r="U29" s="86">
        <f t="shared" si="7"/>
        <v>0.68380374203425842</v>
      </c>
      <c r="V29" s="87">
        <f>分析係数表!D32</f>
        <v>1.4549462661890328E-2</v>
      </c>
      <c r="W29" s="88">
        <f t="shared" si="8"/>
        <v>0</v>
      </c>
      <c r="X29" s="76">
        <f>分析係数表!E32</f>
        <v>2.1824193992835493E-2</v>
      </c>
      <c r="Y29" s="89">
        <f t="shared" si="9"/>
        <v>0</v>
      </c>
    </row>
    <row r="30" spans="1:25" x14ac:dyDescent="0.2">
      <c r="A30" s="6" t="s">
        <v>18</v>
      </c>
      <c r="B30" s="5" t="s">
        <v>274</v>
      </c>
      <c r="C30" s="75">
        <f>最終需要_まとめ!C31</f>
        <v>100</v>
      </c>
      <c r="D30" s="76">
        <f>投入係数表!AB30</f>
        <v>0</v>
      </c>
      <c r="E30" s="77">
        <f t="shared" si="0"/>
        <v>0</v>
      </c>
      <c r="F30" s="76">
        <f>分析係数表!C33</f>
        <v>0.76063364256957811</v>
      </c>
      <c r="G30" s="77">
        <f t="shared" si="1"/>
        <v>0</v>
      </c>
      <c r="H30" s="77">
        <v>3.4652750704300489E-2</v>
      </c>
      <c r="I30" s="77">
        <f t="shared" si="2"/>
        <v>100.0346527507043</v>
      </c>
      <c r="J30" s="76">
        <f>分析係数表!G33</f>
        <v>0.50769407441433168</v>
      </c>
      <c r="K30" s="78">
        <f t="shared" si="3"/>
        <v>50.787000437627896</v>
      </c>
      <c r="L30" s="79"/>
      <c r="M30" s="80"/>
      <c r="N30" s="81">
        <f>分析係数表!H33</f>
        <v>8.9800920101816757E-4</v>
      </c>
      <c r="O30" s="82">
        <f t="shared" si="4"/>
        <v>3.0556342490890884E-2</v>
      </c>
      <c r="P30" s="76">
        <f>分析係数表!C33</f>
        <v>0.76063364256957811</v>
      </c>
      <c r="Q30" s="82">
        <f t="shared" si="5"/>
        <v>2.3242182092449909E-2</v>
      </c>
      <c r="R30" s="83">
        <v>7.6125028008110329E-2</v>
      </c>
      <c r="S30" s="84">
        <f t="shared" si="6"/>
        <v>100.1107777787124</v>
      </c>
      <c r="T30" s="85">
        <f>分析係数表!F33</f>
        <v>0.64710610932475887</v>
      </c>
      <c r="U30" s="86">
        <f t="shared" si="7"/>
        <v>64.782295909858107</v>
      </c>
      <c r="V30" s="87">
        <f>分析係数表!D33</f>
        <v>7.6136885622416176E-2</v>
      </c>
      <c r="W30" s="88">
        <f t="shared" si="8"/>
        <v>8</v>
      </c>
      <c r="X30" s="76">
        <f>分析係数表!E33</f>
        <v>7.3954983922829579E-2</v>
      </c>
      <c r="Y30" s="89">
        <f t="shared" si="9"/>
        <v>7</v>
      </c>
    </row>
    <row r="31" spans="1:25" x14ac:dyDescent="0.2">
      <c r="A31" s="6" t="s">
        <v>19</v>
      </c>
      <c r="B31" s="5" t="s">
        <v>275</v>
      </c>
      <c r="C31" s="90"/>
      <c r="D31" s="76">
        <f>投入係数表!AB31</f>
        <v>1.5388148828663299E-2</v>
      </c>
      <c r="E31" s="77">
        <f t="shared" si="0"/>
        <v>1.5388148828663299</v>
      </c>
      <c r="F31" s="76">
        <f>分析係数表!C34</f>
        <v>0.60932856586849216</v>
      </c>
      <c r="G31" s="77">
        <f t="shared" si="1"/>
        <v>0.93764386571403258</v>
      </c>
      <c r="H31" s="77">
        <v>1.1335199399740876</v>
      </c>
      <c r="I31" s="77">
        <f t="shared" si="2"/>
        <v>1.1335199399740876</v>
      </c>
      <c r="J31" s="76">
        <f>分析係数表!G34</f>
        <v>0.42480111354608457</v>
      </c>
      <c r="K31" s="78">
        <f t="shared" si="3"/>
        <v>0.48152053272768336</v>
      </c>
      <c r="L31" s="79"/>
      <c r="M31" s="80"/>
      <c r="N31" s="81">
        <f>分析係数表!H34</f>
        <v>0.14716781407871807</v>
      </c>
      <c r="O31" s="82">
        <f t="shared" si="4"/>
        <v>5.0076437140359387</v>
      </c>
      <c r="P31" s="76">
        <f>分析係数表!C34</f>
        <v>0.60932856586849216</v>
      </c>
      <c r="Q31" s="82">
        <f t="shared" si="5"/>
        <v>3.0513003626538882</v>
      </c>
      <c r="R31" s="83">
        <v>3.3345302079902366</v>
      </c>
      <c r="S31" s="84">
        <f t="shared" si="6"/>
        <v>4.4680501479643242</v>
      </c>
      <c r="T31" s="85">
        <f>分析係数表!F34</f>
        <v>0.70056004390220861</v>
      </c>
      <c r="U31" s="86">
        <f t="shared" si="7"/>
        <v>3.1301374078151567</v>
      </c>
      <c r="V31" s="87">
        <f>分析係数表!D34</f>
        <v>0.12153061706589328</v>
      </c>
      <c r="W31" s="88">
        <f t="shared" si="8"/>
        <v>1</v>
      </c>
      <c r="X31" s="76">
        <f>分析係数表!E34</f>
        <v>9.2329106655473059E-2</v>
      </c>
      <c r="Y31" s="89">
        <f t="shared" si="9"/>
        <v>0</v>
      </c>
    </row>
    <row r="32" spans="1:25" x14ac:dyDescent="0.2">
      <c r="A32" s="6" t="s">
        <v>20</v>
      </c>
      <c r="B32" s="5" t="s">
        <v>37</v>
      </c>
      <c r="C32" s="90"/>
      <c r="D32" s="76">
        <f>投入係数表!AB32</f>
        <v>2.641249425815342E-2</v>
      </c>
      <c r="E32" s="77">
        <f t="shared" si="0"/>
        <v>2.6412494258153418</v>
      </c>
      <c r="F32" s="76">
        <f>分析係数表!C35</f>
        <v>0.431182157394844</v>
      </c>
      <c r="G32" s="77">
        <f t="shared" si="1"/>
        <v>1.138859625640952</v>
      </c>
      <c r="H32" s="77">
        <v>1.2357755655702631</v>
      </c>
      <c r="I32" s="77">
        <f t="shared" si="2"/>
        <v>1.2357755655702631</v>
      </c>
      <c r="J32" s="76">
        <f>分析係数表!G35</f>
        <v>0.31375152118597188</v>
      </c>
      <c r="K32" s="78">
        <f t="shared" si="3"/>
        <v>0.38772646354212481</v>
      </c>
      <c r="L32" s="79"/>
      <c r="M32" s="80"/>
      <c r="N32" s="81">
        <f>分析係数表!H35</f>
        <v>5.4452734914836147E-2</v>
      </c>
      <c r="O32" s="82">
        <f t="shared" si="4"/>
        <v>1.8528500774122509</v>
      </c>
      <c r="P32" s="76">
        <f>分析係数表!C35</f>
        <v>0.431182157394844</v>
      </c>
      <c r="Q32" s="82">
        <f t="shared" si="5"/>
        <v>0.79891589370781813</v>
      </c>
      <c r="R32" s="83">
        <v>1.16480850212093</v>
      </c>
      <c r="S32" s="84">
        <f t="shared" si="6"/>
        <v>2.4005840676911934</v>
      </c>
      <c r="T32" s="85">
        <f>分析係数表!F35</f>
        <v>0.64533318582439059</v>
      </c>
      <c r="U32" s="86">
        <f t="shared" si="7"/>
        <v>1.5491765642424322</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投入係数表!AB33</f>
        <v>8.0385852090032153E-4</v>
      </c>
      <c r="E33" s="77">
        <f t="shared" si="0"/>
        <v>8.0385852090032156E-2</v>
      </c>
      <c r="F33" s="76">
        <f>分析係数表!C36</f>
        <v>0.9563715649468405</v>
      </c>
      <c r="G33" s="77">
        <f t="shared" si="1"/>
        <v>7.6878743162929308E-2</v>
      </c>
      <c r="H33" s="77">
        <v>0.20718704506716304</v>
      </c>
      <c r="I33" s="77">
        <f t="shared" si="2"/>
        <v>0.20718704506716304</v>
      </c>
      <c r="J33" s="76">
        <f>分析係数表!G36</f>
        <v>5.2691079299754126E-2</v>
      </c>
      <c r="K33" s="78">
        <f t="shared" si="3"/>
        <v>1.091690902151562E-2</v>
      </c>
      <c r="L33" s="79"/>
      <c r="M33" s="80"/>
      <c r="N33" s="81">
        <f>分析係数表!H36</f>
        <v>0.23827203956962312</v>
      </c>
      <c r="O33" s="82">
        <f t="shared" si="4"/>
        <v>8.1076252212533984</v>
      </c>
      <c r="P33" s="76">
        <f>分析係数表!C36</f>
        <v>0.9563715649468405</v>
      </c>
      <c r="Q33" s="82">
        <f t="shared" si="5"/>
        <v>7.753902220852587</v>
      </c>
      <c r="R33" s="83">
        <v>8.1421256363837564</v>
      </c>
      <c r="S33" s="84">
        <f t="shared" si="6"/>
        <v>8.34931268145092</v>
      </c>
      <c r="T33" s="85">
        <f>分析係数表!F36</f>
        <v>0.845410170661959</v>
      </c>
      <c r="U33" s="86">
        <f t="shared" si="7"/>
        <v>7.0585938589354811</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投入係数表!AB34</f>
        <v>4.3408360128617367E-2</v>
      </c>
      <c r="E34" s="77">
        <f t="shared" si="0"/>
        <v>4.3408360128617369</v>
      </c>
      <c r="F34" s="76">
        <f>分析係数表!C37</f>
        <v>0.69581462679851724</v>
      </c>
      <c r="G34" s="77">
        <f t="shared" si="1"/>
        <v>3.0204171902829531</v>
      </c>
      <c r="H34" s="77">
        <v>3.2610699568628112</v>
      </c>
      <c r="I34" s="77">
        <f t="shared" si="2"/>
        <v>3.2610699568628112</v>
      </c>
      <c r="J34" s="76">
        <f>分析係数表!G37</f>
        <v>0.3862869649112583</v>
      </c>
      <c r="K34" s="78">
        <f t="shared" si="3"/>
        <v>1.2597088159998233</v>
      </c>
      <c r="L34" s="79"/>
      <c r="M34" s="80"/>
      <c r="N34" s="81">
        <f>分析係数表!H37</f>
        <v>4.5947077854218935E-2</v>
      </c>
      <c r="O34" s="82">
        <f t="shared" si="4"/>
        <v>1.5634301361025118</v>
      </c>
      <c r="P34" s="76">
        <f>分析係数表!C37</f>
        <v>0.69581462679851724</v>
      </c>
      <c r="Q34" s="82">
        <f t="shared" si="5"/>
        <v>1.0878575566777242</v>
      </c>
      <c r="R34" s="83">
        <v>1.3133291561058003</v>
      </c>
      <c r="S34" s="84">
        <f t="shared" si="6"/>
        <v>4.5743991129686119</v>
      </c>
      <c r="T34" s="85">
        <f>分析係数表!F37</f>
        <v>0.69012607082499655</v>
      </c>
      <c r="U34" s="86">
        <f t="shared" si="7"/>
        <v>3.1569120862183775</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投入係数表!AB35</f>
        <v>9.5314653192466701E-3</v>
      </c>
      <c r="E35" s="77">
        <f t="shared" si="0"/>
        <v>0.95314653192466703</v>
      </c>
      <c r="F35" s="76">
        <f>分析係数表!C38</f>
        <v>0.41697687137236916</v>
      </c>
      <c r="G35" s="77">
        <f t="shared" si="1"/>
        <v>0.39744005884137162</v>
      </c>
      <c r="H35" s="77">
        <v>0.57643216902076844</v>
      </c>
      <c r="I35" s="77">
        <f t="shared" si="2"/>
        <v>0.57643216902076844</v>
      </c>
      <c r="J35" s="76">
        <f>分析係数表!G38</f>
        <v>8.9658129653451837E-2</v>
      </c>
      <c r="K35" s="78">
        <f t="shared" si="3"/>
        <v>5.1681830146484517E-2</v>
      </c>
      <c r="L35" s="79"/>
      <c r="M35" s="80"/>
      <c r="N35" s="81">
        <f>分析係数表!H38</f>
        <v>4.1195576072902453E-2</v>
      </c>
      <c r="O35" s="82">
        <f t="shared" si="4"/>
        <v>1.4017519310113289</v>
      </c>
      <c r="P35" s="76">
        <f>分析係数表!C38</f>
        <v>0.41697687137236916</v>
      </c>
      <c r="Q35" s="82">
        <f t="shared" si="5"/>
        <v>0.58449813463328093</v>
      </c>
      <c r="R35" s="83">
        <v>0.82556124072071957</v>
      </c>
      <c r="S35" s="84">
        <f t="shared" si="6"/>
        <v>1.4019934097414879</v>
      </c>
      <c r="T35" s="85">
        <f>分析係数表!F38</f>
        <v>0.51116828441118001</v>
      </c>
      <c r="U35" s="86">
        <f t="shared" si="7"/>
        <v>0.71665456601333688</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投入係数表!AB36</f>
        <v>0</v>
      </c>
      <c r="E36" s="77">
        <f t="shared" si="0"/>
        <v>0</v>
      </c>
      <c r="F36" s="76">
        <f>分析係数表!C39</f>
        <v>1</v>
      </c>
      <c r="G36" s="77">
        <f t="shared" si="1"/>
        <v>0</v>
      </c>
      <c r="H36" s="77">
        <v>3.6859132192875899E-2</v>
      </c>
      <c r="I36" s="77">
        <f t="shared" si="2"/>
        <v>3.6859132192875899E-2</v>
      </c>
      <c r="J36" s="76">
        <f>分析係数表!G39</f>
        <v>0.3542438962035025</v>
      </c>
      <c r="K36" s="78">
        <f t="shared" si="3"/>
        <v>1.3057122598684308E-2</v>
      </c>
      <c r="L36" s="79"/>
      <c r="M36" s="80"/>
      <c r="N36" s="81">
        <f>分析係数表!H39</f>
        <v>3.5817057247689217E-3</v>
      </c>
      <c r="O36" s="82">
        <f t="shared" si="4"/>
        <v>0.12187383681986302</v>
      </c>
      <c r="P36" s="76">
        <f>分析係数表!C39</f>
        <v>1</v>
      </c>
      <c r="Q36" s="82">
        <f t="shared" si="5"/>
        <v>0.12187383681986302</v>
      </c>
      <c r="R36" s="83">
        <v>0.1334989814401476</v>
      </c>
      <c r="S36" s="84">
        <f t="shared" si="6"/>
        <v>0.1703581136330235</v>
      </c>
      <c r="T36" s="85">
        <f>分析係数表!F39</f>
        <v>0.7050204525118241</v>
      </c>
      <c r="U36" s="86">
        <f t="shared" si="7"/>
        <v>0.12010595436261498</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投入係数表!AB37</f>
        <v>0</v>
      </c>
      <c r="E37" s="77">
        <f t="shared" si="0"/>
        <v>0</v>
      </c>
      <c r="F37" s="76">
        <f>分析係数表!C40</f>
        <v>1</v>
      </c>
      <c r="G37" s="77">
        <f t="shared" si="1"/>
        <v>0</v>
      </c>
      <c r="H37" s="77">
        <v>1.0756621150263438E-2</v>
      </c>
      <c r="I37" s="77">
        <f t="shared" si="2"/>
        <v>1.0756621150263438E-2</v>
      </c>
      <c r="J37" s="76">
        <f>分析係数表!G40</f>
        <v>0.54480720679366534</v>
      </c>
      <c r="K37" s="78">
        <f t="shared" si="3"/>
        <v>5.8602847234126869E-3</v>
      </c>
      <c r="L37" s="79"/>
      <c r="M37" s="80"/>
      <c r="N37" s="81">
        <f>分析係数表!H40</f>
        <v>3.1654426986686419E-2</v>
      </c>
      <c r="O37" s="82">
        <f t="shared" si="4"/>
        <v>1.0770975522983768</v>
      </c>
      <c r="P37" s="76">
        <f>分析係数表!C40</f>
        <v>1</v>
      </c>
      <c r="Q37" s="82">
        <f t="shared" si="5"/>
        <v>1.0770975522983768</v>
      </c>
      <c r="R37" s="83">
        <v>1.0857101971066696</v>
      </c>
      <c r="S37" s="84">
        <f t="shared" si="6"/>
        <v>1.096466818256933</v>
      </c>
      <c r="T37" s="85">
        <f>分析係数表!F40</f>
        <v>0.74295960523295845</v>
      </c>
      <c r="U37" s="86">
        <f t="shared" si="7"/>
        <v>0.81463055444320898</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投入係数表!AB38</f>
        <v>0</v>
      </c>
      <c r="E38" s="77">
        <f t="shared" si="0"/>
        <v>0</v>
      </c>
      <c r="F38" s="76">
        <f>分析係数表!C41</f>
        <v>0.7716092186228849</v>
      </c>
      <c r="G38" s="77">
        <f t="shared" si="1"/>
        <v>0</v>
      </c>
      <c r="H38" s="77">
        <v>6.6978750696812224E-3</v>
      </c>
      <c r="I38" s="77">
        <f t="shared" si="2"/>
        <v>6.6978750696812224E-3</v>
      </c>
      <c r="J38" s="76">
        <f>分析係数表!G41</f>
        <v>0.4437271381292458</v>
      </c>
      <c r="K38" s="78">
        <f t="shared" si="3"/>
        <v>2.9720289362168716E-3</v>
      </c>
      <c r="L38" s="79"/>
      <c r="M38" s="80"/>
      <c r="N38" s="81">
        <f>分析係数表!H41</f>
        <v>4.8285080570498094E-2</v>
      </c>
      <c r="O38" s="82">
        <f t="shared" si="4"/>
        <v>1.6429847906230437</v>
      </c>
      <c r="P38" s="76">
        <f>分析係数表!C41</f>
        <v>0.7716092186228849</v>
      </c>
      <c r="Q38" s="82">
        <f t="shared" si="5"/>
        <v>1.2677422105019309</v>
      </c>
      <c r="R38" s="83">
        <v>1.2920037465174514</v>
      </c>
      <c r="S38" s="84">
        <f t="shared" si="6"/>
        <v>1.2987016215871325</v>
      </c>
      <c r="T38" s="85">
        <f>分析係数表!F41</f>
        <v>0.54924555826511057</v>
      </c>
      <c r="U38" s="86">
        <f t="shared" si="7"/>
        <v>0.71330609716842897</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投入係数表!AB39</f>
        <v>1.6077170418006431E-3</v>
      </c>
      <c r="E39" s="77">
        <f>$C$30*D39</f>
        <v>0.16077170418006431</v>
      </c>
      <c r="F39" s="76">
        <f>分析係数表!C42</f>
        <v>0.97588334268087495</v>
      </c>
      <c r="G39" s="77">
        <f>E39*F39</f>
        <v>0.15689442808374196</v>
      </c>
      <c r="H39" s="77">
        <v>0.18124848738310514</v>
      </c>
      <c r="I39" s="77">
        <f>C39+H39</f>
        <v>0.18124848738310514</v>
      </c>
      <c r="J39" s="76">
        <f>分析係数表!G42</f>
        <v>0.48510773130544993</v>
      </c>
      <c r="K39" s="78">
        <f>I39*J39</f>
        <v>8.7925042516962607E-2</v>
      </c>
      <c r="L39" s="79"/>
      <c r="M39" s="80"/>
      <c r="N39" s="81">
        <f>分析係数表!H42</f>
        <v>1.103120860117981E-2</v>
      </c>
      <c r="O39" s="82">
        <f t="shared" si="4"/>
        <v>0.37535627443898795</v>
      </c>
      <c r="P39" s="76">
        <f>分析係数表!C42</f>
        <v>0.97588334268087495</v>
      </c>
      <c r="Q39" s="82">
        <f>O39*P39</f>
        <v>0.36630393579575943</v>
      </c>
      <c r="R39" s="83">
        <v>0.38810947579013866</v>
      </c>
      <c r="S39" s="84">
        <f>I39+R39</f>
        <v>0.56935796317324383</v>
      </c>
      <c r="T39" s="85">
        <f>分析係数表!F42</f>
        <v>0.55931558935361214</v>
      </c>
      <c r="U39" s="86">
        <f>S39*T39</f>
        <v>0.31845078472541505</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投入係数表!AB40</f>
        <v>6.1782269177767572E-2</v>
      </c>
      <c r="E40" s="77">
        <f>$C$30*D40</f>
        <v>6.1782269177767573</v>
      </c>
      <c r="F40" s="76">
        <f>分析係数表!C43</f>
        <v>0.34022693007694482</v>
      </c>
      <c r="G40" s="77">
        <f>E40*F40</f>
        <v>2.1019991775539313</v>
      </c>
      <c r="H40" s="77">
        <v>2.4649037302294787</v>
      </c>
      <c r="I40" s="77">
        <f>C40+H40</f>
        <v>2.4649037302294787</v>
      </c>
      <c r="J40" s="76">
        <f>分析係数表!G43</f>
        <v>0.33724329370148376</v>
      </c>
      <c r="K40" s="78">
        <f>I40*J40</f>
        <v>0.83127225263966298</v>
      </c>
      <c r="L40" s="79"/>
      <c r="M40" s="80"/>
      <c r="N40" s="81">
        <f>分析係数表!H43</f>
        <v>3.0928867340200058E-2</v>
      </c>
      <c r="O40" s="82">
        <f t="shared" si="4"/>
        <v>1.0524091092061791</v>
      </c>
      <c r="P40" s="76">
        <f>分析係数表!C43</f>
        <v>0.34022693007694482</v>
      </c>
      <c r="Q40" s="82">
        <f>O40*P40</f>
        <v>0.35805792041023049</v>
      </c>
      <c r="R40" s="83">
        <v>0.78588395737701744</v>
      </c>
      <c r="S40" s="84">
        <f>I40+R40</f>
        <v>3.2507876876064961</v>
      </c>
      <c r="T40" s="85">
        <f>分析係数表!F43</f>
        <v>0.5626289672791589</v>
      </c>
      <c r="U40" s="86">
        <f>S40*T40</f>
        <v>1.8289873195218478</v>
      </c>
      <c r="V40" s="87">
        <f>分析係数表!D43</f>
        <v>0.16253561953424389</v>
      </c>
      <c r="W40" s="88">
        <f>ROUND(S40*V40,0)</f>
        <v>1</v>
      </c>
      <c r="X40" s="76">
        <f>分析係数表!E43</f>
        <v>0.12361206642429007</v>
      </c>
      <c r="Y40" s="89">
        <f>ROUND(S40*X40,0)</f>
        <v>0</v>
      </c>
    </row>
    <row r="41" spans="1:25" x14ac:dyDescent="0.2">
      <c r="A41" s="6" t="s">
        <v>341</v>
      </c>
      <c r="B41" s="5" t="s">
        <v>42</v>
      </c>
      <c r="C41" s="90"/>
      <c r="D41" s="76">
        <f>投入係数表!AB41</f>
        <v>0</v>
      </c>
      <c r="E41" s="77">
        <f>$C$30*D41</f>
        <v>0</v>
      </c>
      <c r="F41" s="76">
        <f>分析係数表!C44</f>
        <v>0.45077084579422144</v>
      </c>
      <c r="G41" s="77">
        <f>E41*F41</f>
        <v>0</v>
      </c>
      <c r="H41" s="77">
        <v>4.5242083825402252E-3</v>
      </c>
      <c r="I41" s="77">
        <f>C41+H41</f>
        <v>4.5242083825402252E-3</v>
      </c>
      <c r="J41" s="76">
        <f>分析係数表!G44</f>
        <v>0.26937180019371798</v>
      </c>
      <c r="K41" s="78">
        <f>I41*J41</f>
        <v>1.2186941564563695E-3</v>
      </c>
      <c r="L41" s="79"/>
      <c r="M41" s="80"/>
      <c r="N41" s="81">
        <f>分析係数表!H44</f>
        <v>0.10969619474561307</v>
      </c>
      <c r="O41" s="82">
        <f t="shared" si="4"/>
        <v>3.7326059608231179</v>
      </c>
      <c r="P41" s="76">
        <f>分析係数表!C44</f>
        <v>0.45077084579422144</v>
      </c>
      <c r="Q41" s="82">
        <f>O41*P41</f>
        <v>1.6825499459767894</v>
      </c>
      <c r="R41" s="83">
        <v>1.7093828955236654</v>
      </c>
      <c r="S41" s="84">
        <f>I41+R41</f>
        <v>1.7139071039062057</v>
      </c>
      <c r="T41" s="85">
        <f>分析係数表!F44</f>
        <v>0.50977584059775838</v>
      </c>
      <c r="U41" s="86">
        <f>S41*T41</f>
        <v>0.8737084346002556</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投入係数表!AB42</f>
        <v>1.9522278364722094E-3</v>
      </c>
      <c r="E42" s="77">
        <f>$C$30*D42</f>
        <v>0.19522278364722093</v>
      </c>
      <c r="F42" s="76">
        <f>分析係数表!C45</f>
        <v>1</v>
      </c>
      <c r="G42" s="77">
        <f>E42*F42</f>
        <v>0.19522278364722093</v>
      </c>
      <c r="H42" s="77">
        <v>0.20816722212496969</v>
      </c>
      <c r="I42" s="77">
        <f>C42+H42</f>
        <v>0.20816722212496969</v>
      </c>
      <c r="J42" s="76">
        <f>分析係数表!G45</f>
        <v>0</v>
      </c>
      <c r="K42" s="78">
        <f>I42*J42</f>
        <v>0</v>
      </c>
      <c r="L42" s="79"/>
      <c r="M42" s="80"/>
      <c r="N42" s="81">
        <f>分析係数表!H45</f>
        <v>0</v>
      </c>
      <c r="O42" s="82">
        <f t="shared" si="4"/>
        <v>0</v>
      </c>
      <c r="P42" s="76">
        <f>分析係数表!C45</f>
        <v>1</v>
      </c>
      <c r="Q42" s="82">
        <f>O42*P42</f>
        <v>0</v>
      </c>
      <c r="R42" s="83">
        <v>2.0232183308739094E-2</v>
      </c>
      <c r="S42" s="84">
        <f>I42+R42</f>
        <v>0.22839940543370879</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2.5264124942581533E-2</v>
      </c>
      <c r="E43" s="77">
        <f>$C$30*D43</f>
        <v>2.5264124942581532</v>
      </c>
      <c r="F43" s="76">
        <f>分析係数表!C46</f>
        <v>7.4198450828512619E-2</v>
      </c>
      <c r="G43" s="77">
        <f>E43*F43</f>
        <v>0.1874558932277535</v>
      </c>
      <c r="H43" s="77">
        <v>0.19448801230119214</v>
      </c>
      <c r="I43" s="77">
        <f>C43+H43</f>
        <v>0.19448801230119214</v>
      </c>
      <c r="J43" s="76">
        <f>分析係数表!G46</f>
        <v>9.2287409360580098E-3</v>
      </c>
      <c r="K43" s="78">
        <f>I43*J43</f>
        <v>1.7948794806965658E-3</v>
      </c>
      <c r="L43" s="79"/>
      <c r="M43" s="80"/>
      <c r="N43" s="81">
        <f>分析係数表!H46</f>
        <v>2.0514344703613255E-2</v>
      </c>
      <c r="O43" s="82">
        <f t="shared" si="4"/>
        <v>0.69803665934500647</v>
      </c>
      <c r="P43" s="76">
        <f>分析係数表!C46</f>
        <v>7.4198450828512619E-2</v>
      </c>
      <c r="Q43" s="82">
        <f>O43*P43</f>
        <v>5.1793238744909674E-2</v>
      </c>
      <c r="R43" s="83">
        <v>6.1340328309466674E-2</v>
      </c>
      <c r="S43" s="84">
        <f>I43+R43</f>
        <v>0.25582834061065884</v>
      </c>
      <c r="T43" s="85">
        <f>分析係数表!F46</f>
        <v>0.31311799604482532</v>
      </c>
      <c r="U43" s="86">
        <f>S43*T43</f>
        <v>8.0104457343482496E-2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投入係数表!AB44</f>
        <v>0.3265962333486449</v>
      </c>
      <c r="E44" s="91">
        <f>SUM(E5:E43)</f>
        <v>32.659623334864492</v>
      </c>
      <c r="F44" s="92">
        <f>分析係数表!C47</f>
        <v>0.51595339019249375</v>
      </c>
      <c r="G44" s="91">
        <f>SUM(G5:G43)</f>
        <v>9.6771104713136573</v>
      </c>
      <c r="H44" s="91">
        <f>SUM(H5:H43)</f>
        <v>11.293493756304191</v>
      </c>
      <c r="I44" s="91">
        <f>SUM(I5:I43)</f>
        <v>111.29349375630417</v>
      </c>
      <c r="J44" s="92">
        <f>分析係数表!G47</f>
        <v>0.27631170572057684</v>
      </c>
      <c r="K44" s="93">
        <f>SUM(K5:K43)</f>
        <v>54.240316910524214</v>
      </c>
      <c r="L44" s="94">
        <f>最終需要_まとめ!$L$33</f>
        <v>0.62733333333333341</v>
      </c>
      <c r="M44" s="91">
        <f>K44*L44</f>
        <v>34.026758808535526</v>
      </c>
      <c r="N44" s="95">
        <f>分析係数表!H47</f>
        <v>1</v>
      </c>
      <c r="O44" s="96">
        <f>SUM(O5:O43)</f>
        <v>34.026758808535526</v>
      </c>
      <c r="P44" s="92">
        <f>分析係数表!C47</f>
        <v>0.51595339019249375</v>
      </c>
      <c r="Q44" s="96">
        <f>SUM(Q5:Q43)</f>
        <v>19.479053988384827</v>
      </c>
      <c r="R44" s="91">
        <f>SUM(R5:R43)</f>
        <v>21.95492014768406</v>
      </c>
      <c r="S44" s="97">
        <f>SUM(S5:S43)</f>
        <v>133.24841390398825</v>
      </c>
      <c r="T44" s="98">
        <f>分析係数表!F47</f>
        <v>0.58636886885395456</v>
      </c>
      <c r="U44" s="99">
        <f>SUM(U5:U43)</f>
        <v>86.513532330382091</v>
      </c>
      <c r="V44" s="100">
        <f>分析係数表!D47</f>
        <v>7.5124891062718996E-2</v>
      </c>
      <c r="W44" s="101">
        <f>SUM(W5:W43)</f>
        <v>10</v>
      </c>
      <c r="X44" s="92">
        <f>分析係数表!E47</f>
        <v>6.0854966829428862E-2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385</v>
      </c>
      <c r="S2" s="3" t="s">
        <v>153</v>
      </c>
      <c r="U2" s="64" t="s">
        <v>210</v>
      </c>
      <c r="W2" s="3" t="s">
        <v>130</v>
      </c>
      <c r="Y2" s="3" t="s">
        <v>154</v>
      </c>
    </row>
    <row r="3" spans="1:25" ht="44" x14ac:dyDescent="0.2">
      <c r="B3" s="65"/>
      <c r="C3" s="66" t="s">
        <v>228</v>
      </c>
      <c r="D3" s="66" t="s">
        <v>381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1.2720010757494811E-4</v>
      </c>
      <c r="E5" s="77">
        <f t="shared" ref="E5:E38" si="0">$C$31*D5</f>
        <v>1.272001075749481E-2</v>
      </c>
      <c r="F5" s="76">
        <f>分析係数表!C8</f>
        <v>4.9649173197653385E-3</v>
      </c>
      <c r="G5" s="77">
        <f t="shared" ref="G5:G38" si="1">E5*F5</f>
        <v>6.3153801717487411E-5</v>
      </c>
      <c r="H5" s="77">
        <f t="array" ref="H5:H43">MMULT(逆行列係数!C5:AO43,'27'!G5:G43)</f>
        <v>7.7021463391142359E-5</v>
      </c>
      <c r="I5" s="77">
        <f t="shared" ref="I5:I38" si="2">C5+H5</f>
        <v>7.7021463391142359E-5</v>
      </c>
      <c r="J5" s="76">
        <f>分析係数表!G8</f>
        <v>0.11989459815546773</v>
      </c>
      <c r="K5" s="78">
        <f t="shared" ref="K5:K38" si="3">I5*J5</f>
        <v>9.2344574026270811E-6</v>
      </c>
      <c r="L5" s="79" t="s">
        <v>185</v>
      </c>
      <c r="M5" s="80" t="s">
        <v>185</v>
      </c>
      <c r="N5" s="81">
        <f>分析係数表!H8</f>
        <v>9.9138626395589742E-3</v>
      </c>
      <c r="O5" s="82">
        <f t="shared" ref="O5:O43" si="4">$M$44*N5</f>
        <v>0.28327615362692599</v>
      </c>
      <c r="P5" s="76">
        <f>分析係数表!C8</f>
        <v>4.9649173197653385E-3</v>
      </c>
      <c r="Q5" s="82">
        <f t="shared" ref="Q5:Q38" si="5">O5*P5</f>
        <v>1.4064426814188317E-3</v>
      </c>
      <c r="R5" s="83">
        <f t="array" ref="R5:R43">MMULT(逆行列係数!C5:AO43,'27'!Q5:Q43)</f>
        <v>2.1294298593293776E-3</v>
      </c>
      <c r="S5" s="84">
        <f t="shared" ref="S5:S38" si="6">I5+R5</f>
        <v>2.2064513227205199E-3</v>
      </c>
      <c r="T5" s="85">
        <f>分析係数表!F8</f>
        <v>0.45454545454545453</v>
      </c>
      <c r="U5" s="86">
        <f t="shared" ref="U5:U38" si="7">S5*T5</f>
        <v>1.0029324194184182E-3</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投入係数表!AC6</f>
        <v>0</v>
      </c>
      <c r="E6" s="77">
        <f t="shared" si="0"/>
        <v>0</v>
      </c>
      <c r="F6" s="76">
        <f>分析係数表!C9</f>
        <v>0.15391380826737022</v>
      </c>
      <c r="G6" s="77">
        <f t="shared" si="1"/>
        <v>0</v>
      </c>
      <c r="H6" s="77">
        <v>8.8961821819226716E-5</v>
      </c>
      <c r="I6" s="77">
        <f t="shared" si="2"/>
        <v>8.8961821819226716E-5</v>
      </c>
      <c r="J6" s="76">
        <f>分析係数表!G9</f>
        <v>0.24468085106382978</v>
      </c>
      <c r="K6" s="78">
        <f t="shared" si="3"/>
        <v>2.1767254274917176E-5</v>
      </c>
      <c r="L6" s="79"/>
      <c r="M6" s="80"/>
      <c r="N6" s="81">
        <f>分析係数表!H9</f>
        <v>5.2529564767522905E-4</v>
      </c>
      <c r="O6" s="82">
        <f t="shared" si="4"/>
        <v>1.5009662328448746E-2</v>
      </c>
      <c r="P6" s="76">
        <f>分析係数表!C9</f>
        <v>0.15391380826737022</v>
      </c>
      <c r="Q6" s="82">
        <f t="shared" si="5"/>
        <v>2.3101942897788301E-3</v>
      </c>
      <c r="R6" s="83">
        <v>2.6785560328629939E-3</v>
      </c>
      <c r="S6" s="84">
        <f t="shared" si="6"/>
        <v>2.7675178546822206E-3</v>
      </c>
      <c r="T6" s="85">
        <f>分析係数表!F9</f>
        <v>0.66489361702127658</v>
      </c>
      <c r="U6" s="86">
        <f t="shared" si="7"/>
        <v>1.8401049565706254E-3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投入係数表!AC7</f>
        <v>0</v>
      </c>
      <c r="E7" s="77">
        <f t="shared" si="0"/>
        <v>0</v>
      </c>
      <c r="F7" s="76">
        <f>分析係数表!C10</f>
        <v>3.7301329873500322E-3</v>
      </c>
      <c r="G7" s="77">
        <f t="shared" si="1"/>
        <v>0</v>
      </c>
      <c r="H7" s="77">
        <v>1.9193800145357449E-6</v>
      </c>
      <c r="I7" s="77">
        <f t="shared" si="2"/>
        <v>1.9193800145357449E-6</v>
      </c>
      <c r="J7" s="76">
        <f>分析係数表!G10</f>
        <v>0.17857142857142858</v>
      </c>
      <c r="K7" s="78">
        <f t="shared" si="3"/>
        <v>3.4274643116709731E-7</v>
      </c>
      <c r="L7" s="79"/>
      <c r="M7" s="80"/>
      <c r="N7" s="81">
        <f>分析係数表!H10</f>
        <v>9.7827374022421611E-4</v>
      </c>
      <c r="O7" s="82">
        <f t="shared" si="4"/>
        <v>2.7952941492163999E-2</v>
      </c>
      <c r="P7" s="76">
        <f>分析係数表!C10</f>
        <v>3.7301329873500322E-3</v>
      </c>
      <c r="Q7" s="82">
        <f t="shared" si="5"/>
        <v>1.0426818915338637E-4</v>
      </c>
      <c r="R7" s="83">
        <v>2.0506020591575525E-4</v>
      </c>
      <c r="S7" s="84">
        <f t="shared" si="6"/>
        <v>2.0697958593029101E-4</v>
      </c>
      <c r="T7" s="85">
        <f>分析係数表!F10</f>
        <v>0.5178571428571429</v>
      </c>
      <c r="U7" s="86">
        <f t="shared" si="7"/>
        <v>1.0718585699961499E-4</v>
      </c>
      <c r="V7" s="87">
        <f>分析係数表!D10</f>
        <v>0</v>
      </c>
      <c r="W7" s="88">
        <f t="shared" si="8"/>
        <v>0</v>
      </c>
      <c r="X7" s="76">
        <f>分析係数表!E10</f>
        <v>0</v>
      </c>
      <c r="Y7" s="89">
        <f t="shared" si="9"/>
        <v>0</v>
      </c>
    </row>
    <row r="8" spans="1:25" x14ac:dyDescent="0.2">
      <c r="A8" s="6" t="s">
        <v>222</v>
      </c>
      <c r="B8" s="5" t="s">
        <v>27</v>
      </c>
      <c r="C8" s="90"/>
      <c r="D8" s="76">
        <f>投入係数表!AC8</f>
        <v>3.6342887878556606E-6</v>
      </c>
      <c r="E8" s="77">
        <f t="shared" si="0"/>
        <v>3.6342887878556608E-4</v>
      </c>
      <c r="F8" s="76">
        <f>分析係数表!C11</f>
        <v>0.13696369636963701</v>
      </c>
      <c r="G8" s="77">
        <f t="shared" si="1"/>
        <v>4.9776562605943887E-5</v>
      </c>
      <c r="H8" s="77">
        <v>2.4813671040901692E-3</v>
      </c>
      <c r="I8" s="77">
        <f t="shared" si="2"/>
        <v>2.4813671040901692E-3</v>
      </c>
      <c r="J8" s="76">
        <f>分析係数表!G11</f>
        <v>0.3392857142857143</v>
      </c>
      <c r="K8" s="78">
        <f t="shared" si="3"/>
        <v>8.4189241031630742E-4</v>
      </c>
      <c r="L8" s="79"/>
      <c r="M8" s="80"/>
      <c r="N8" s="81">
        <f>分析係数表!H11</f>
        <v>-1.9072761791536302E-5</v>
      </c>
      <c r="O8" s="82">
        <f t="shared" si="4"/>
        <v>-5.4498017531432656E-4</v>
      </c>
      <c r="P8" s="76">
        <f>分析係数表!C11</f>
        <v>0.13696369636963701</v>
      </c>
      <c r="Q8" s="82">
        <f t="shared" si="5"/>
        <v>-7.4642499259222974E-5</v>
      </c>
      <c r="R8" s="83">
        <v>1.3735683612866314E-3</v>
      </c>
      <c r="S8" s="84">
        <f t="shared" si="6"/>
        <v>3.8549354653768008E-3</v>
      </c>
      <c r="T8" s="85">
        <f>分析係数表!F11</f>
        <v>0.56043956043956045</v>
      </c>
      <c r="U8" s="86">
        <f t="shared" si="7"/>
        <v>2.1604583377386466E-3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投入係数表!AC9</f>
        <v>1.4900584030208208E-4</v>
      </c>
      <c r="E9" s="77">
        <f t="shared" si="0"/>
        <v>1.4900584030208209E-2</v>
      </c>
      <c r="F9" s="76">
        <f>分析係数表!C12</f>
        <v>0.20704451619317732</v>
      </c>
      <c r="G9" s="77">
        <f t="shared" si="1"/>
        <v>3.0850842115302431E-3</v>
      </c>
      <c r="H9" s="77">
        <v>4.8733533881060711E-3</v>
      </c>
      <c r="I9" s="77">
        <f t="shared" si="2"/>
        <v>4.8733533881060711E-3</v>
      </c>
      <c r="J9" s="76">
        <f>分析係数表!G12</f>
        <v>0.14105339609201503</v>
      </c>
      <c r="K9" s="78">
        <f t="shared" si="3"/>
        <v>6.8740304574888911E-4</v>
      </c>
      <c r="L9" s="79"/>
      <c r="M9" s="80"/>
      <c r="N9" s="81">
        <f>分析係数表!H12</f>
        <v>8.4721207878004259E-2</v>
      </c>
      <c r="O9" s="82">
        <f t="shared" si="4"/>
        <v>2.4208019387462389</v>
      </c>
      <c r="P9" s="76">
        <f>分析係数表!C12</f>
        <v>0.20704451619317732</v>
      </c>
      <c r="Q9" s="82">
        <f t="shared" si="5"/>
        <v>0.50121376620722069</v>
      </c>
      <c r="R9" s="83">
        <v>0.57174544100646774</v>
      </c>
      <c r="S9" s="84">
        <f t="shared" si="6"/>
        <v>0.57661879439457375</v>
      </c>
      <c r="T9" s="85">
        <f>分析係数表!F12</f>
        <v>0.31004441526879617</v>
      </c>
      <c r="U9" s="86">
        <f t="shared" si="7"/>
        <v>0.17877743694106382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投入係数表!AC10</f>
        <v>4.4556380539110402E-3</v>
      </c>
      <c r="E10" s="77">
        <f t="shared" si="0"/>
        <v>0.44556380539110402</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0.38882064757946727</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投入係数表!AC11</f>
        <v>8.482430030855111E-3</v>
      </c>
      <c r="E11" s="77">
        <f t="shared" si="0"/>
        <v>0.84824300308551115</v>
      </c>
      <c r="F11" s="76">
        <f>分析係数表!C14</f>
        <v>3.4828780992665287E-2</v>
      </c>
      <c r="G11" s="77">
        <f t="shared" si="1"/>
        <v>2.9543269783025974E-2</v>
      </c>
      <c r="H11" s="77">
        <v>3.3314727259829473E-2</v>
      </c>
      <c r="I11" s="77">
        <f t="shared" si="2"/>
        <v>3.3314727259829473E-2</v>
      </c>
      <c r="J11" s="76">
        <f>分析係数表!G14</f>
        <v>0.17656215254614188</v>
      </c>
      <c r="K11" s="78">
        <f t="shared" si="3"/>
        <v>5.8821199564831226E-3</v>
      </c>
      <c r="L11" s="79"/>
      <c r="M11" s="80"/>
      <c r="N11" s="81">
        <f>分析係数表!H14</f>
        <v>1.0569488826143035E-3</v>
      </c>
      <c r="O11" s="82">
        <f t="shared" si="4"/>
        <v>3.02009847153356E-2</v>
      </c>
      <c r="P11" s="76">
        <f>分析係数表!C14</f>
        <v>3.4828780992665287E-2</v>
      </c>
      <c r="Q11" s="82">
        <f t="shared" si="5"/>
        <v>1.0518634824132555E-3</v>
      </c>
      <c r="R11" s="83">
        <v>4.436324398632157E-3</v>
      </c>
      <c r="S11" s="84">
        <f t="shared" si="6"/>
        <v>3.7751051658461626E-2</v>
      </c>
      <c r="T11" s="85">
        <f>分析係数表!F14</f>
        <v>0.31487658438959304</v>
      </c>
      <c r="U11" s="86">
        <f t="shared" si="7"/>
        <v>1.1886922203331478E-2</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投入係数表!AC12</f>
        <v>7.2685775757113211E-6</v>
      </c>
      <c r="E12" s="77">
        <f t="shared" si="0"/>
        <v>7.2685775757113215E-4</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0.22121653616300707</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投入係数表!AC13</f>
        <v>1.6245270881714803E-3</v>
      </c>
      <c r="E13" s="77">
        <f t="shared" si="0"/>
        <v>0.16245270881714802</v>
      </c>
      <c r="F13" s="76">
        <f>分析係数表!C16</f>
        <v>1.5929944110702698E-2</v>
      </c>
      <c r="G13" s="77">
        <f t="shared" si="1"/>
        <v>2.5878625720894273E-3</v>
      </c>
      <c r="H13" s="77">
        <v>3.8815311126942417E-3</v>
      </c>
      <c r="I13" s="77">
        <f t="shared" si="2"/>
        <v>3.8815311126942417E-3</v>
      </c>
      <c r="J13" s="76">
        <f>分析係数表!G16</f>
        <v>3.3304867634500426E-2</v>
      </c>
      <c r="K13" s="78">
        <f t="shared" si="3"/>
        <v>1.2927387992747686E-4</v>
      </c>
      <c r="L13" s="79"/>
      <c r="M13" s="80"/>
      <c r="N13" s="81">
        <f>分析係数表!H16</f>
        <v>1.5715955716225912E-2</v>
      </c>
      <c r="O13" s="82">
        <f t="shared" si="4"/>
        <v>0.44906366445900509</v>
      </c>
      <c r="P13" s="76">
        <f>分析係数表!C16</f>
        <v>1.5929944110702698E-2</v>
      </c>
      <c r="Q13" s="82">
        <f t="shared" si="5"/>
        <v>7.1535590769793008E-3</v>
      </c>
      <c r="R13" s="83">
        <v>8.298085379148841E-3</v>
      </c>
      <c r="S13" s="84">
        <f t="shared" si="6"/>
        <v>1.2179616491843083E-2</v>
      </c>
      <c r="T13" s="85">
        <f>分析係数表!F16</f>
        <v>0.28693424423569597</v>
      </c>
      <c r="U13" s="86">
        <f t="shared" si="7"/>
        <v>3.4947490531676137E-3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投入係数表!AC14</f>
        <v>5.3969188499656557E-3</v>
      </c>
      <c r="E14" s="77">
        <f t="shared" si="0"/>
        <v>0.53969188499656562</v>
      </c>
      <c r="F14" s="76">
        <f>分析係数表!C17</f>
        <v>3.0755163958272713E-2</v>
      </c>
      <c r="G14" s="77">
        <f t="shared" si="1"/>
        <v>1.6598312410018638E-2</v>
      </c>
      <c r="H14" s="77">
        <v>2.0253495387681831E-2</v>
      </c>
      <c r="I14" s="77">
        <f t="shared" si="2"/>
        <v>2.0253495387681831E-2</v>
      </c>
      <c r="J14" s="76">
        <f>分析係数表!G17</f>
        <v>0.21735668789808918</v>
      </c>
      <c r="K14" s="78">
        <f t="shared" si="3"/>
        <v>4.4022326758257485E-3</v>
      </c>
      <c r="L14" s="79"/>
      <c r="M14" s="80"/>
      <c r="N14" s="81">
        <f>分析係数表!H17</f>
        <v>2.8450203005708319E-3</v>
      </c>
      <c r="O14" s="82">
        <f t="shared" si="4"/>
        <v>8.1292876151053711E-2</v>
      </c>
      <c r="P14" s="76">
        <f>分析係数表!C17</f>
        <v>3.0755163958272713E-2</v>
      </c>
      <c r="Q14" s="82">
        <f t="shared" si="5"/>
        <v>2.5001757346652144E-3</v>
      </c>
      <c r="R14" s="83">
        <v>5.3392850230099403E-3</v>
      </c>
      <c r="S14" s="84">
        <f t="shared" si="6"/>
        <v>2.5592780410691771E-2</v>
      </c>
      <c r="T14" s="85">
        <f>分析係数表!F17</f>
        <v>0.33877388535031849</v>
      </c>
      <c r="U14" s="86">
        <f t="shared" si="7"/>
        <v>8.6701656566475719E-3</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投入係数表!AC15</f>
        <v>2.1442303848348397E-4</v>
      </c>
      <c r="E15" s="77">
        <f t="shared" si="0"/>
        <v>2.1442303848348398E-2</v>
      </c>
      <c r="F15" s="76">
        <f>分析係数表!C18</f>
        <v>0.10308017346825304</v>
      </c>
      <c r="G15" s="77">
        <f t="shared" si="1"/>
        <v>2.2102764002467426E-3</v>
      </c>
      <c r="H15" s="77">
        <v>5.46535782241735E-3</v>
      </c>
      <c r="I15" s="77">
        <f t="shared" si="2"/>
        <v>5.46535782241735E-3</v>
      </c>
      <c r="J15" s="76">
        <f>分析係数表!G18</f>
        <v>0.21565836298932384</v>
      </c>
      <c r="K15" s="78">
        <f t="shared" si="3"/>
        <v>1.1786501211334213E-3</v>
      </c>
      <c r="L15" s="79"/>
      <c r="M15" s="80"/>
      <c r="N15" s="81">
        <f>分析係数表!H18</f>
        <v>4.148325689659146E-4</v>
      </c>
      <c r="O15" s="82">
        <f t="shared" si="4"/>
        <v>1.1853318813086603E-2</v>
      </c>
      <c r="P15" s="76">
        <f>分析係数表!C18</f>
        <v>0.10308017346825304</v>
      </c>
      <c r="Q15" s="82">
        <f t="shared" si="5"/>
        <v>1.2218421594274744E-3</v>
      </c>
      <c r="R15" s="83">
        <v>3.0516907626184169E-3</v>
      </c>
      <c r="S15" s="84">
        <f t="shared" si="6"/>
        <v>8.5170485850357674E-3</v>
      </c>
      <c r="T15" s="85">
        <f>分析係数表!F18</f>
        <v>0.45978647686832741</v>
      </c>
      <c r="U15" s="86">
        <f t="shared" si="7"/>
        <v>3.9160237622299686E-3</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投入係数表!AC16</f>
        <v>0</v>
      </c>
      <c r="E16" s="77">
        <f t="shared" si="0"/>
        <v>0</v>
      </c>
      <c r="F16" s="76">
        <f>分析係数表!C19</f>
        <v>0.24776062511911567</v>
      </c>
      <c r="G16" s="77">
        <f t="shared" si="1"/>
        <v>0</v>
      </c>
      <c r="H16" s="77">
        <v>4.9212972590657314E-3</v>
      </c>
      <c r="I16" s="77">
        <f t="shared" si="2"/>
        <v>4.9212972590657314E-3</v>
      </c>
      <c r="J16" s="76">
        <f>分析係数表!G19</f>
        <v>5.7676438653637349E-2</v>
      </c>
      <c r="K16" s="78">
        <f t="shared" si="3"/>
        <v>2.8384289945881827E-4</v>
      </c>
      <c r="L16" s="79"/>
      <c r="M16" s="80"/>
      <c r="N16" s="81">
        <f>分析係数表!H19</f>
        <v>-1.0648958666941103E-4</v>
      </c>
      <c r="O16" s="82">
        <f t="shared" si="4"/>
        <v>-3.0428059788383233E-3</v>
      </c>
      <c r="P16" s="76">
        <f>分析係数表!C19</f>
        <v>0.24776062511911567</v>
      </c>
      <c r="Q16" s="82">
        <f t="shared" si="5"/>
        <v>-7.5388751143316563E-4</v>
      </c>
      <c r="R16" s="83">
        <v>2.5803997538040562E-3</v>
      </c>
      <c r="S16" s="84">
        <f t="shared" si="6"/>
        <v>7.5016970128697876E-3</v>
      </c>
      <c r="T16" s="85">
        <f>分析係数表!F19</f>
        <v>0.24017372421281216</v>
      </c>
      <c r="U16" s="86">
        <f t="shared" si="7"/>
        <v>1.8017105094970652E-3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投入係数表!AC17</f>
        <v>1.0902866363566982E-5</v>
      </c>
      <c r="E17" s="77">
        <f t="shared" si="0"/>
        <v>1.0902866363566982E-3</v>
      </c>
      <c r="F17" s="76">
        <f>分析係数表!C20</f>
        <v>4.2097488921713389E-2</v>
      </c>
      <c r="G17" s="77">
        <f t="shared" si="1"/>
        <v>4.5898329595518257E-5</v>
      </c>
      <c r="H17" s="77">
        <v>5.9418776262689917E-4</v>
      </c>
      <c r="I17" s="77">
        <f t="shared" si="2"/>
        <v>5.9418776262689917E-4</v>
      </c>
      <c r="J17" s="76">
        <f>分析係数表!G20</f>
        <v>0.10005104645227157</v>
      </c>
      <c r="K17" s="78">
        <f t="shared" si="3"/>
        <v>5.94491074399552E-5</v>
      </c>
      <c r="L17" s="79"/>
      <c r="M17" s="80"/>
      <c r="N17" s="81">
        <f>分析係数表!H20</f>
        <v>5.1814336200340294E-4</v>
      </c>
      <c r="O17" s="82">
        <f t="shared" si="4"/>
        <v>1.4805294762705874E-2</v>
      </c>
      <c r="P17" s="76">
        <f>分析係数表!C20</f>
        <v>4.2097488921713389E-2</v>
      </c>
      <c r="Q17" s="82">
        <f t="shared" si="5"/>
        <v>6.2326573225571181E-4</v>
      </c>
      <c r="R17" s="83">
        <v>1.453067687071664E-3</v>
      </c>
      <c r="S17" s="84">
        <f t="shared" si="6"/>
        <v>2.0472554496985631E-3</v>
      </c>
      <c r="T17" s="85">
        <f>分析係数表!F20</f>
        <v>0.22307299642674835</v>
      </c>
      <c r="U17" s="86">
        <f t="shared" si="7"/>
        <v>4.5668740761524868E-4</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投入係数表!AC18</f>
        <v>3.0782426033137446E-3</v>
      </c>
      <c r="E18" s="77">
        <f t="shared" si="0"/>
        <v>0.30782426033137444</v>
      </c>
      <c r="F18" s="76">
        <f>分析係数表!C21</f>
        <v>2.2200270354580387E-2</v>
      </c>
      <c r="G18" s="77">
        <f t="shared" si="1"/>
        <v>6.8337818010552479E-3</v>
      </c>
      <c r="H18" s="77">
        <v>8.1319666169472459E-3</v>
      </c>
      <c r="I18" s="77">
        <f t="shared" si="2"/>
        <v>8.1319666169472459E-3</v>
      </c>
      <c r="J18" s="76">
        <f>分析係数表!G21</f>
        <v>0.28466453674121406</v>
      </c>
      <c r="K18" s="78">
        <f t="shared" si="3"/>
        <v>2.3148825098083053E-3</v>
      </c>
      <c r="L18" s="79"/>
      <c r="M18" s="80"/>
      <c r="N18" s="81">
        <f>分析係数表!H21</f>
        <v>8.5827428061913363E-4</v>
      </c>
      <c r="O18" s="82">
        <f t="shared" si="4"/>
        <v>2.4524107889144695E-2</v>
      </c>
      <c r="P18" s="76">
        <f>分析係数表!C21</f>
        <v>2.2200270354580387E-2</v>
      </c>
      <c r="Q18" s="82">
        <f t="shared" si="5"/>
        <v>5.4444182534390997E-4</v>
      </c>
      <c r="R18" s="83">
        <v>1.5167271502763218E-3</v>
      </c>
      <c r="S18" s="84">
        <f t="shared" si="6"/>
        <v>9.6486937672235675E-3</v>
      </c>
      <c r="T18" s="85">
        <f>分析係数表!F21</f>
        <v>0.42523961661341853</v>
      </c>
      <c r="U18" s="86">
        <f t="shared" si="7"/>
        <v>4.1030068383944305E-3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投入係数表!AC19</f>
        <v>3.6342887878556606E-6</v>
      </c>
      <c r="E19" s="77">
        <f t="shared" si="0"/>
        <v>3.6342887878556608E-4</v>
      </c>
      <c r="F19" s="76">
        <f>分析係数表!C22</f>
        <v>3.5555555555555562E-2</v>
      </c>
      <c r="G19" s="77">
        <f t="shared" si="1"/>
        <v>1.2921915690153464E-5</v>
      </c>
      <c r="H19" s="77">
        <v>2.3446969663555432E-3</v>
      </c>
      <c r="I19" s="77">
        <f t="shared" si="2"/>
        <v>2.3446969663555432E-3</v>
      </c>
      <c r="J19" s="76">
        <f>分析係数表!G22</f>
        <v>0.1945879458794588</v>
      </c>
      <c r="K19" s="78">
        <f t="shared" si="3"/>
        <v>4.5624976639292367E-4</v>
      </c>
      <c r="L19" s="79"/>
      <c r="M19" s="80"/>
      <c r="N19" s="81">
        <f>分析係数表!H22</f>
        <v>4.0529618807014647E-5</v>
      </c>
      <c r="O19" s="82">
        <f t="shared" si="4"/>
        <v>1.1580828725429441E-3</v>
      </c>
      <c r="P19" s="76">
        <f>分析係数表!C22</f>
        <v>3.5555555555555562E-2</v>
      </c>
      <c r="Q19" s="82">
        <f t="shared" si="5"/>
        <v>4.1176279912638017E-5</v>
      </c>
      <c r="R19" s="83">
        <v>6.7103302940619755E-4</v>
      </c>
      <c r="S19" s="84">
        <f t="shared" si="6"/>
        <v>3.0157299957617408E-3</v>
      </c>
      <c r="T19" s="85">
        <f>分析係数表!F22</f>
        <v>0.41303813038130383</v>
      </c>
      <c r="U19" s="86">
        <f t="shared" si="7"/>
        <v>1.2456114791842467E-3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投入係数表!AC20</f>
        <v>3.6342887878556606E-6</v>
      </c>
      <c r="E20" s="77">
        <f t="shared" si="0"/>
        <v>3.6342887878556608E-4</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6.8122521914290818E-4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投入係数表!AC21</f>
        <v>1.1557038345381E-3</v>
      </c>
      <c r="E21" s="77">
        <f t="shared" si="0"/>
        <v>0.11557038345381</v>
      </c>
      <c r="F21" s="76">
        <f>分析係数表!C24</f>
        <v>0.31901223099551013</v>
      </c>
      <c r="G21" s="77">
        <f t="shared" si="1"/>
        <v>3.6868365862606521E-2</v>
      </c>
      <c r="H21" s="77">
        <v>4.9100392841887469E-2</v>
      </c>
      <c r="I21" s="77">
        <f t="shared" si="2"/>
        <v>4.9100392841887469E-2</v>
      </c>
      <c r="J21" s="76">
        <f>分析係数表!G24</f>
        <v>0.20822960902035437</v>
      </c>
      <c r="K21" s="78">
        <f t="shared" si="3"/>
        <v>1.0224155604212033E-2</v>
      </c>
      <c r="L21" s="79"/>
      <c r="M21" s="80"/>
      <c r="N21" s="81">
        <f>分析係数表!H24</f>
        <v>2.9960129980871608E-4</v>
      </c>
      <c r="O21" s="82">
        <f t="shared" si="4"/>
        <v>8.560730253895879E-3</v>
      </c>
      <c r="P21" s="76">
        <f>分析係数表!C24</f>
        <v>0.31901223099551013</v>
      </c>
      <c r="Q21" s="82">
        <f t="shared" si="5"/>
        <v>2.7309776572460843E-3</v>
      </c>
      <c r="R21" s="83">
        <v>1.1591353428490828E-2</v>
      </c>
      <c r="S21" s="84">
        <f t="shared" si="6"/>
        <v>6.0691746270378294E-2</v>
      </c>
      <c r="T21" s="85">
        <f>分析係数表!F24</f>
        <v>0.39288329184360815</v>
      </c>
      <c r="U21" s="86">
        <f t="shared" si="7"/>
        <v>2.3844773062443252E-2</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投入係数表!AC22</f>
        <v>2.5440021514989623E-5</v>
      </c>
      <c r="E22" s="77">
        <f t="shared" si="0"/>
        <v>2.5440021514989623E-3</v>
      </c>
      <c r="F22" s="76">
        <f>分析係数表!C25</f>
        <v>9.6759875721260657E-3</v>
      </c>
      <c r="G22" s="77">
        <f t="shared" si="1"/>
        <v>2.4615733201365931E-5</v>
      </c>
      <c r="H22" s="77">
        <v>1.0621507879930872E-3</v>
      </c>
      <c r="I22" s="77">
        <f t="shared" si="2"/>
        <v>1.0621507879930872E-3</v>
      </c>
      <c r="J22" s="76">
        <f>分析係数表!G25</f>
        <v>0.19730305180979418</v>
      </c>
      <c r="K22" s="78">
        <f t="shared" si="3"/>
        <v>2.0956559195321381E-4</v>
      </c>
      <c r="L22" s="79"/>
      <c r="M22" s="80"/>
      <c r="N22" s="81">
        <f>分析係数表!H25</f>
        <v>4.8079253682831098E-4</v>
      </c>
      <c r="O22" s="82">
        <f t="shared" si="4"/>
        <v>1.3738041919381983E-2</v>
      </c>
      <c r="P22" s="76">
        <f>分析係数表!C25</f>
        <v>9.6759875721260657E-3</v>
      </c>
      <c r="Q22" s="82">
        <f t="shared" si="5"/>
        <v>1.3292912287728699E-4</v>
      </c>
      <c r="R22" s="83">
        <v>9.7966332957205365E-4</v>
      </c>
      <c r="S22" s="84">
        <f t="shared" si="6"/>
        <v>2.0418141175651411E-3</v>
      </c>
      <c r="T22" s="85">
        <f>分析係数表!F25</f>
        <v>0.35095812633073104</v>
      </c>
      <c r="U22" s="86">
        <f t="shared" si="7"/>
        <v>7.1659125701629685E-4</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投入係数表!AC23</f>
        <v>2.2532590484705095E-4</v>
      </c>
      <c r="E23" s="77">
        <f t="shared" si="0"/>
        <v>2.2532590484705094E-2</v>
      </c>
      <c r="F23" s="76">
        <f>分析係数表!C26</f>
        <v>0.20974434975917011</v>
      </c>
      <c r="G23" s="77">
        <f t="shared" si="1"/>
        <v>4.7260835396041338E-3</v>
      </c>
      <c r="H23" s="77">
        <v>1.6828985146172971E-2</v>
      </c>
      <c r="I23" s="77">
        <f t="shared" si="2"/>
        <v>1.6828985146172971E-2</v>
      </c>
      <c r="J23" s="76">
        <f>分析係数表!G26</f>
        <v>0.19643642762868455</v>
      </c>
      <c r="K23" s="78">
        <f t="shared" si="3"/>
        <v>3.3058257227304138E-3</v>
      </c>
      <c r="L23" s="79"/>
      <c r="M23" s="80"/>
      <c r="N23" s="81">
        <f>分析係数表!H26</f>
        <v>9.4871095944733495E-3</v>
      </c>
      <c r="O23" s="82">
        <f t="shared" si="4"/>
        <v>0.27108222220426798</v>
      </c>
      <c r="P23" s="76">
        <f>分析係数表!C26</f>
        <v>0.20974434975917011</v>
      </c>
      <c r="Q23" s="82">
        <f t="shared" si="5"/>
        <v>5.6857964427505049E-2</v>
      </c>
      <c r="R23" s="83">
        <v>6.229893294193381E-2</v>
      </c>
      <c r="S23" s="84">
        <f t="shared" si="6"/>
        <v>7.9127918088106777E-2</v>
      </c>
      <c r="T23" s="85">
        <f>分析係数表!F26</f>
        <v>0.33536547042926279</v>
      </c>
      <c r="U23" s="86">
        <f t="shared" si="7"/>
        <v>2.6536771473706103E-2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投入係数表!AC24</f>
        <v>3.0528025817987549E-4</v>
      </c>
      <c r="E24" s="77">
        <f t="shared" si="0"/>
        <v>3.052802581798755E-2</v>
      </c>
      <c r="F24" s="76">
        <f>分析係数表!C27</f>
        <v>0.55184986183604545</v>
      </c>
      <c r="G24" s="77">
        <f t="shared" si="1"/>
        <v>1.6846886829783657E-2</v>
      </c>
      <c r="H24" s="77">
        <v>2.1330129091179865E-2</v>
      </c>
      <c r="I24" s="77">
        <f t="shared" si="2"/>
        <v>2.1330129091179865E-2</v>
      </c>
      <c r="J24" s="76">
        <f>分析係数表!G27</f>
        <v>0.17101045662340392</v>
      </c>
      <c r="K24" s="78">
        <f t="shared" si="3"/>
        <v>3.6476751157188203E-3</v>
      </c>
      <c r="L24" s="79"/>
      <c r="M24" s="80"/>
      <c r="N24" s="81">
        <f>分析係数表!H27</f>
        <v>1.0662468539876775E-2</v>
      </c>
      <c r="O24" s="82">
        <f t="shared" si="4"/>
        <v>0.30466662550801332</v>
      </c>
      <c r="P24" s="76">
        <f>分析係数表!C27</f>
        <v>0.55184986183604545</v>
      </c>
      <c r="Q24" s="82">
        <f t="shared" si="5"/>
        <v>0.16813023519265136</v>
      </c>
      <c r="R24" s="83">
        <v>0.17281899050846833</v>
      </c>
      <c r="S24" s="84">
        <f t="shared" si="6"/>
        <v>0.1941491195996482</v>
      </c>
      <c r="T24" s="85">
        <f>分析係数表!F27</f>
        <v>0.32260522305711731</v>
      </c>
      <c r="U24" s="86">
        <f t="shared" si="7"/>
        <v>6.2633520034787449E-2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投入係数表!AC25</f>
        <v>0</v>
      </c>
      <c r="E25" s="77">
        <f t="shared" si="0"/>
        <v>0</v>
      </c>
      <c r="F25" s="76">
        <f>分析係数表!C28</f>
        <v>0.10247957574888922</v>
      </c>
      <c r="G25" s="77">
        <f t="shared" si="1"/>
        <v>0</v>
      </c>
      <c r="H25" s="77">
        <v>2.5194207731957394E-2</v>
      </c>
      <c r="I25" s="77">
        <f t="shared" si="2"/>
        <v>2.5194207731957394E-2</v>
      </c>
      <c r="J25" s="76">
        <f>分析係数表!G28</f>
        <v>0.12481362671124566</v>
      </c>
      <c r="K25" s="78">
        <f t="shared" si="3"/>
        <v>3.1445804391421091E-3</v>
      </c>
      <c r="L25" s="79"/>
      <c r="M25" s="80"/>
      <c r="N25" s="81">
        <f>分析係数表!H28</f>
        <v>1.8186673066637845E-2</v>
      </c>
      <c r="O25" s="82">
        <f t="shared" si="4"/>
        <v>0.5196613046695151</v>
      </c>
      <c r="P25" s="76">
        <f>分析係数表!C28</f>
        <v>0.10247957574888922</v>
      </c>
      <c r="Q25" s="82">
        <f t="shared" si="5"/>
        <v>5.3254670035646171E-2</v>
      </c>
      <c r="R25" s="83">
        <v>6.2185405693288273E-2</v>
      </c>
      <c r="S25" s="84">
        <f t="shared" si="6"/>
        <v>8.7379613425245667E-2</v>
      </c>
      <c r="T25" s="85">
        <f>分析係数表!F28</f>
        <v>0.21379840057832197</v>
      </c>
      <c r="U25" s="86">
        <f t="shared" si="7"/>
        <v>1.8681621593469595E-2</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投入係数表!AC26</f>
        <v>6.3781768226866846E-3</v>
      </c>
      <c r="E26" s="77">
        <f t="shared" si="0"/>
        <v>0.63781768226866842</v>
      </c>
      <c r="F26" s="76">
        <f>分析係数表!C29</f>
        <v>7.3115977067071958E-2</v>
      </c>
      <c r="G26" s="77">
        <f t="shared" si="1"/>
        <v>4.6634663029728948E-2</v>
      </c>
      <c r="H26" s="77">
        <v>5.2546689230859027E-2</v>
      </c>
      <c r="I26" s="77">
        <f t="shared" si="2"/>
        <v>5.2546689230859027E-2</v>
      </c>
      <c r="J26" s="76">
        <f>分析係数表!G29</f>
        <v>0.26098100897122217</v>
      </c>
      <c r="K26" s="78">
        <f t="shared" si="3"/>
        <v>1.3713687973566844E-2</v>
      </c>
      <c r="L26" s="79"/>
      <c r="M26" s="80"/>
      <c r="N26" s="81">
        <f>分析係数表!H29</f>
        <v>9.6190295301981418E-3</v>
      </c>
      <c r="O26" s="82">
        <f t="shared" si="4"/>
        <v>0.27485166841685871</v>
      </c>
      <c r="P26" s="76">
        <f>分析係数表!C29</f>
        <v>7.3115977067071958E-2</v>
      </c>
      <c r="Q26" s="82">
        <f t="shared" si="5"/>
        <v>2.0096048284813508E-2</v>
      </c>
      <c r="R26" s="83">
        <v>2.7936575594109374E-2</v>
      </c>
      <c r="S26" s="84">
        <f t="shared" si="6"/>
        <v>8.0483264824968398E-2</v>
      </c>
      <c r="T26" s="85">
        <f>分析係数表!F29</f>
        <v>0.46988232552720494</v>
      </c>
      <c r="U26" s="86">
        <f t="shared" si="7"/>
        <v>3.7817663641978042E-2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投入係数表!AC27</f>
        <v>3.0782426033137446E-3</v>
      </c>
      <c r="E27" s="77">
        <f t="shared" si="0"/>
        <v>0.30782426033137444</v>
      </c>
      <c r="F27" s="76">
        <f>分析係数表!C30</f>
        <v>1</v>
      </c>
      <c r="G27" s="77">
        <f t="shared" si="1"/>
        <v>0.30782426033137444</v>
      </c>
      <c r="H27" s="77">
        <v>0.37124892590394132</v>
      </c>
      <c r="I27" s="77">
        <f t="shared" si="2"/>
        <v>0.37124892590394132</v>
      </c>
      <c r="J27" s="76">
        <f>分析係数表!G30</f>
        <v>0.34448146018035225</v>
      </c>
      <c r="K27" s="78">
        <f t="shared" si="3"/>
        <v>0.12788837208577711</v>
      </c>
      <c r="L27" s="79"/>
      <c r="M27" s="80"/>
      <c r="N27" s="81">
        <f>分析係数表!H30</f>
        <v>0</v>
      </c>
      <c r="O27" s="82">
        <f t="shared" si="4"/>
        <v>0</v>
      </c>
      <c r="P27" s="76">
        <f>分析係数表!C30</f>
        <v>1</v>
      </c>
      <c r="Q27" s="82">
        <f t="shared" si="5"/>
        <v>0</v>
      </c>
      <c r="R27" s="83">
        <v>0.10610114152927375</v>
      </c>
      <c r="S27" s="84">
        <f t="shared" si="6"/>
        <v>0.47735006743321506</v>
      </c>
      <c r="T27" s="85">
        <f>分析係数表!F30</f>
        <v>0.44085379748895859</v>
      </c>
      <c r="U27" s="86">
        <f t="shared" si="7"/>
        <v>0.21044158995954332</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投入係数表!AC28</f>
        <v>2.3575631366819672E-2</v>
      </c>
      <c r="E28" s="77">
        <f t="shared" si="0"/>
        <v>2.3575631366819669</v>
      </c>
      <c r="F28" s="76">
        <f>分析係数表!C31</f>
        <v>1.6119481544838443E-2</v>
      </c>
      <c r="G28" s="77">
        <f t="shared" si="1"/>
        <v>3.8002695472536395E-2</v>
      </c>
      <c r="H28" s="77">
        <v>4.0352060387283208E-2</v>
      </c>
      <c r="I28" s="77">
        <f t="shared" si="2"/>
        <v>4.0352060387283208E-2</v>
      </c>
      <c r="J28" s="76">
        <f>分析係数表!G31</f>
        <v>7.1065989847715741E-2</v>
      </c>
      <c r="K28" s="78">
        <f t="shared" si="3"/>
        <v>2.867659113817081E-3</v>
      </c>
      <c r="L28" s="79"/>
      <c r="M28" s="80"/>
      <c r="N28" s="81">
        <f>分析係数表!H31</f>
        <v>2.0936329558250998E-2</v>
      </c>
      <c r="O28" s="82">
        <f t="shared" si="4"/>
        <v>0.59822927994399733</v>
      </c>
      <c r="P28" s="76">
        <f>分析係数表!C31</f>
        <v>1.6119481544838443E-2</v>
      </c>
      <c r="Q28" s="82">
        <f t="shared" si="5"/>
        <v>9.6431458376392554E-3</v>
      </c>
      <c r="R28" s="83">
        <v>1.3701981868740996E-2</v>
      </c>
      <c r="S28" s="84">
        <f t="shared" si="6"/>
        <v>5.4054042256024205E-2</v>
      </c>
      <c r="T28" s="85">
        <f>分析係数表!F31</f>
        <v>0.34619289340101522</v>
      </c>
      <c r="U28" s="86">
        <f t="shared" si="7"/>
        <v>1.871312528863376E-2</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投入係数表!AC29</f>
        <v>2.3441162681669013E-3</v>
      </c>
      <c r="E29" s="77">
        <f t="shared" si="0"/>
        <v>0.23441162681669012</v>
      </c>
      <c r="F29" s="76">
        <f>分析係数表!C32</f>
        <v>1</v>
      </c>
      <c r="G29" s="77">
        <f t="shared" si="1"/>
        <v>0.23441162681669012</v>
      </c>
      <c r="H29" s="77">
        <v>0.28262440197156086</v>
      </c>
      <c r="I29" s="77">
        <f t="shared" si="2"/>
        <v>0.28262440197156086</v>
      </c>
      <c r="J29" s="76">
        <f>分析係数表!G32</f>
        <v>0.14031413612565444</v>
      </c>
      <c r="K29" s="78">
        <f t="shared" si="3"/>
        <v>3.9656198810669271E-2</v>
      </c>
      <c r="L29" s="79"/>
      <c r="M29" s="80"/>
      <c r="N29" s="81">
        <f>分析係数表!H32</f>
        <v>7.8667195406007442E-3</v>
      </c>
      <c r="O29" s="82">
        <f t="shared" si="4"/>
        <v>0.22478161480985495</v>
      </c>
      <c r="P29" s="76">
        <f>分析係数表!C32</f>
        <v>1</v>
      </c>
      <c r="Q29" s="82">
        <f t="shared" si="5"/>
        <v>0.22478161480985495</v>
      </c>
      <c r="R29" s="83">
        <v>0.29920484758702154</v>
      </c>
      <c r="S29" s="84">
        <f t="shared" si="6"/>
        <v>0.5818292495585824</v>
      </c>
      <c r="T29" s="85">
        <f>分析係数表!F32</f>
        <v>0.48305318269495728</v>
      </c>
      <c r="U29" s="86">
        <f t="shared" si="7"/>
        <v>0.2810544707842918</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投入係数表!AC30</f>
        <v>1.3773954505972954E-3</v>
      </c>
      <c r="E30" s="77">
        <f t="shared" si="0"/>
        <v>0.13773954505972955</v>
      </c>
      <c r="F30" s="76">
        <f>分析係数表!C33</f>
        <v>0.76063364256957811</v>
      </c>
      <c r="G30" s="77">
        <f t="shared" si="1"/>
        <v>0.10476933188465862</v>
      </c>
      <c r="H30" s="77">
        <v>0.1329313912536117</v>
      </c>
      <c r="I30" s="77">
        <f t="shared" si="2"/>
        <v>0.1329313912536117</v>
      </c>
      <c r="J30" s="76">
        <f>分析係数表!G33</f>
        <v>0.50769407441433168</v>
      </c>
      <c r="K30" s="78">
        <f t="shared" si="3"/>
        <v>6.7488479643111776E-2</v>
      </c>
      <c r="L30" s="79"/>
      <c r="M30" s="80"/>
      <c r="N30" s="81">
        <f>分析係数表!H33</f>
        <v>8.9800920101816757E-4</v>
      </c>
      <c r="O30" s="82">
        <f t="shared" si="4"/>
        <v>2.5659483254382876E-2</v>
      </c>
      <c r="P30" s="76">
        <f>分析係数表!C33</f>
        <v>0.76063364256957811</v>
      </c>
      <c r="Q30" s="82">
        <f t="shared" si="5"/>
        <v>1.9517466214234339E-2</v>
      </c>
      <c r="R30" s="83">
        <v>6.3925480675438781E-2</v>
      </c>
      <c r="S30" s="84">
        <f t="shared" si="6"/>
        <v>0.19685687192905049</v>
      </c>
      <c r="T30" s="85">
        <f>分析係数表!F33</f>
        <v>0.64710610932475887</v>
      </c>
      <c r="U30" s="86">
        <f t="shared" si="7"/>
        <v>0.12738728448785019</v>
      </c>
      <c r="V30" s="87">
        <f>分析係数表!D33</f>
        <v>7.6136885622416176E-2</v>
      </c>
      <c r="W30" s="88">
        <f t="shared" si="8"/>
        <v>0</v>
      </c>
      <c r="X30" s="76">
        <f>分析係数表!E33</f>
        <v>7.3954983922829579E-2</v>
      </c>
      <c r="Y30" s="89">
        <f t="shared" si="9"/>
        <v>0</v>
      </c>
    </row>
    <row r="31" spans="1:25" x14ac:dyDescent="0.2">
      <c r="A31" s="6" t="s">
        <v>19</v>
      </c>
      <c r="B31" s="5" t="s">
        <v>275</v>
      </c>
      <c r="C31" s="75">
        <f>最終需要_まとめ!C32</f>
        <v>100</v>
      </c>
      <c r="D31" s="76">
        <f>投入係数表!AC31</f>
        <v>1.1418935371442486E-2</v>
      </c>
      <c r="E31" s="77">
        <f t="shared" si="0"/>
        <v>1.1418935371442487</v>
      </c>
      <c r="F31" s="76">
        <f>分析係数表!C34</f>
        <v>0.60932856586849216</v>
      </c>
      <c r="G31" s="77">
        <f t="shared" si="1"/>
        <v>0.69578835136260486</v>
      </c>
      <c r="H31" s="77">
        <v>0.87127735352234958</v>
      </c>
      <c r="I31" s="77">
        <f t="shared" si="2"/>
        <v>100.87127735352234</v>
      </c>
      <c r="J31" s="76">
        <f>分析係数表!G34</f>
        <v>0.42480111354608457</v>
      </c>
      <c r="K31" s="78">
        <f t="shared" si="3"/>
        <v>42.850230944592234</v>
      </c>
      <c r="L31" s="79"/>
      <c r="M31" s="80"/>
      <c r="N31" s="81">
        <f>分析係数表!H34</f>
        <v>0.14716781407871807</v>
      </c>
      <c r="O31" s="82">
        <f t="shared" si="4"/>
        <v>4.2051351552472589</v>
      </c>
      <c r="P31" s="76">
        <f>分析係数表!C34</f>
        <v>0.60932856586849216</v>
      </c>
      <c r="Q31" s="82">
        <f t="shared" si="5"/>
        <v>2.5623089734299915</v>
      </c>
      <c r="R31" s="83">
        <v>2.8001493326194455</v>
      </c>
      <c r="S31" s="84">
        <f t="shared" si="6"/>
        <v>103.67142668614179</v>
      </c>
      <c r="T31" s="85">
        <f>分析係数表!F34</f>
        <v>0.70056004390220861</v>
      </c>
      <c r="U31" s="86">
        <f t="shared" si="7"/>
        <v>72.628059230648091</v>
      </c>
      <c r="V31" s="87">
        <f>分析係数表!D34</f>
        <v>0.12153061706589328</v>
      </c>
      <c r="W31" s="88">
        <f t="shared" si="8"/>
        <v>13</v>
      </c>
      <c r="X31" s="76">
        <f>分析係数表!E34</f>
        <v>9.2329106655473059E-2</v>
      </c>
      <c r="Y31" s="89">
        <f t="shared" si="9"/>
        <v>10</v>
      </c>
    </row>
    <row r="32" spans="1:25" x14ac:dyDescent="0.2">
      <c r="A32" s="6" t="s">
        <v>20</v>
      </c>
      <c r="B32" s="5" t="s">
        <v>37</v>
      </c>
      <c r="C32" s="90"/>
      <c r="D32" s="76">
        <f>投入係数表!AC32</f>
        <v>1.7651740642614943E-2</v>
      </c>
      <c r="E32" s="77">
        <f t="shared" si="0"/>
        <v>1.7651740642614944</v>
      </c>
      <c r="F32" s="76">
        <f>分析係数表!C35</f>
        <v>0.431182157394844</v>
      </c>
      <c r="G32" s="77">
        <f t="shared" si="1"/>
        <v>0.76111156120569612</v>
      </c>
      <c r="H32" s="77">
        <v>0.92041423498204578</v>
      </c>
      <c r="I32" s="77">
        <f t="shared" si="2"/>
        <v>0.92041423498204578</v>
      </c>
      <c r="J32" s="76">
        <f>分析係数表!G35</f>
        <v>0.31375152118597188</v>
      </c>
      <c r="K32" s="78">
        <f t="shared" si="3"/>
        <v>0.28878136634683943</v>
      </c>
      <c r="L32" s="79"/>
      <c r="M32" s="80"/>
      <c r="N32" s="81">
        <f>分析係数表!H35</f>
        <v>5.4452734914836147E-2</v>
      </c>
      <c r="O32" s="82">
        <f t="shared" si="4"/>
        <v>1.5559184005224025</v>
      </c>
      <c r="P32" s="76">
        <f>分析係数表!C35</f>
        <v>0.431182157394844</v>
      </c>
      <c r="Q32" s="82">
        <f t="shared" si="5"/>
        <v>0.67088425266758445</v>
      </c>
      <c r="R32" s="83">
        <v>0.97814011161986447</v>
      </c>
      <c r="S32" s="84">
        <f t="shared" si="6"/>
        <v>1.8985543466019101</v>
      </c>
      <c r="T32" s="85">
        <f>分析係数表!F35</f>
        <v>0.64533318582439059</v>
      </c>
      <c r="U32" s="86">
        <f t="shared" si="7"/>
        <v>1.2252001249533548</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投入係数表!AC33</f>
        <v>2.7289874508008155E-2</v>
      </c>
      <c r="E33" s="77">
        <f t="shared" si="0"/>
        <v>2.7289874508008154</v>
      </c>
      <c r="F33" s="76">
        <f>分析係数表!C36</f>
        <v>0.9563715649468405</v>
      </c>
      <c r="G33" s="77">
        <f t="shared" si="1"/>
        <v>2.6099259990426646</v>
      </c>
      <c r="H33" s="77">
        <v>2.7798919718760779</v>
      </c>
      <c r="I33" s="77">
        <f t="shared" si="2"/>
        <v>2.7798919718760779</v>
      </c>
      <c r="J33" s="76">
        <f>分析係数表!G36</f>
        <v>5.2691079299754126E-2</v>
      </c>
      <c r="K33" s="78">
        <f t="shared" si="3"/>
        <v>0.1464755083348723</v>
      </c>
      <c r="L33" s="79"/>
      <c r="M33" s="80"/>
      <c r="N33" s="81">
        <f>分析係数表!H36</f>
        <v>0.23827203956962312</v>
      </c>
      <c r="O33" s="82">
        <f t="shared" si="4"/>
        <v>6.8083237926653579</v>
      </c>
      <c r="P33" s="76">
        <f>分析係数表!C36</f>
        <v>0.9563715649468405</v>
      </c>
      <c r="Q33" s="82">
        <f t="shared" si="5"/>
        <v>6.5112872802561768</v>
      </c>
      <c r="R33" s="83">
        <v>6.837295284412793</v>
      </c>
      <c r="S33" s="84">
        <f t="shared" si="6"/>
        <v>9.6171872562888705</v>
      </c>
      <c r="T33" s="85">
        <f>分析係数表!F36</f>
        <v>0.845410170661959</v>
      </c>
      <c r="U33" s="86">
        <f t="shared" si="7"/>
        <v>8.1304679196271916</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投入係数表!AC34</f>
        <v>2.0951674861987884E-2</v>
      </c>
      <c r="E34" s="77">
        <f t="shared" si="0"/>
        <v>2.0951674861987883</v>
      </c>
      <c r="F34" s="76">
        <f>分析係数表!C37</f>
        <v>0.69581462679851724</v>
      </c>
      <c r="G34" s="77">
        <f t="shared" si="1"/>
        <v>1.4578481824897975</v>
      </c>
      <c r="H34" s="77">
        <v>1.6365522327736319</v>
      </c>
      <c r="I34" s="77">
        <f t="shared" si="2"/>
        <v>1.6365522327736319</v>
      </c>
      <c r="J34" s="76">
        <f>分析係数表!G37</f>
        <v>0.3862869649112583</v>
      </c>
      <c r="K34" s="78">
        <f t="shared" si="3"/>
        <v>0.63217879491686935</v>
      </c>
      <c r="L34" s="79"/>
      <c r="M34" s="80"/>
      <c r="N34" s="81">
        <f>分析係数表!H37</f>
        <v>4.5947077854218935E-2</v>
      </c>
      <c r="O34" s="82">
        <f t="shared" si="4"/>
        <v>1.3128799498395176</v>
      </c>
      <c r="P34" s="76">
        <f>分析係数表!C37</f>
        <v>0.69581462679851724</v>
      </c>
      <c r="Q34" s="82">
        <f t="shared" si="5"/>
        <v>0.91352107232883994</v>
      </c>
      <c r="R34" s="83">
        <v>1.1028593326781717</v>
      </c>
      <c r="S34" s="84">
        <f t="shared" si="6"/>
        <v>2.7394115654518036</v>
      </c>
      <c r="T34" s="85">
        <f>分析係数表!F37</f>
        <v>0.69012607082499655</v>
      </c>
      <c r="U34" s="86">
        <f t="shared" si="7"/>
        <v>1.8905393400378061</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投入係数表!AC35</f>
        <v>3.8585244060663548E-2</v>
      </c>
      <c r="E35" s="77">
        <f t="shared" si="0"/>
        <v>3.8585244060663548</v>
      </c>
      <c r="F35" s="76">
        <f>分析係数表!C38</f>
        <v>0.41697687137236916</v>
      </c>
      <c r="G35" s="77">
        <f t="shared" si="1"/>
        <v>1.6089154349554775</v>
      </c>
      <c r="H35" s="77">
        <v>1.8878017644049772</v>
      </c>
      <c r="I35" s="77">
        <f t="shared" si="2"/>
        <v>1.8878017644049772</v>
      </c>
      <c r="J35" s="76">
        <f>分析係数表!G38</f>
        <v>8.9658129653451837E-2</v>
      </c>
      <c r="K35" s="78">
        <f t="shared" si="3"/>
        <v>0.16925677535303657</v>
      </c>
      <c r="L35" s="79"/>
      <c r="M35" s="80"/>
      <c r="N35" s="81">
        <f>分析係数表!H38</f>
        <v>4.1195576072902453E-2</v>
      </c>
      <c r="O35" s="82">
        <f t="shared" si="4"/>
        <v>1.1771117636643358</v>
      </c>
      <c r="P35" s="76">
        <f>分析係数表!C38</f>
        <v>0.41697687137236916</v>
      </c>
      <c r="Q35" s="82">
        <f t="shared" si="5"/>
        <v>0.49082838046836635</v>
      </c>
      <c r="R35" s="83">
        <v>0.69325950375297141</v>
      </c>
      <c r="S35" s="84">
        <f t="shared" si="6"/>
        <v>2.5810612681579483</v>
      </c>
      <c r="T35" s="85">
        <f>分析係数表!F38</f>
        <v>0.51116828441118001</v>
      </c>
      <c r="U35" s="86">
        <f t="shared" si="7"/>
        <v>1.3193566604044431</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投入係数表!AC36</f>
        <v>0</v>
      </c>
      <c r="E36" s="77">
        <f t="shared" si="0"/>
        <v>0</v>
      </c>
      <c r="F36" s="76">
        <f>分析係数表!C39</f>
        <v>1</v>
      </c>
      <c r="G36" s="77">
        <f t="shared" si="1"/>
        <v>0</v>
      </c>
      <c r="H36" s="77">
        <v>1.4142232551486679E-2</v>
      </c>
      <c r="I36" s="77">
        <f t="shared" si="2"/>
        <v>1.4142232551486679E-2</v>
      </c>
      <c r="J36" s="76">
        <f>分析係数表!G39</f>
        <v>0.3542438962035025</v>
      </c>
      <c r="K36" s="78">
        <f t="shared" si="3"/>
        <v>5.0097995600546412E-3</v>
      </c>
      <c r="L36" s="79"/>
      <c r="M36" s="80"/>
      <c r="N36" s="81">
        <f>分析係数表!H39</f>
        <v>3.5817057247689217E-3</v>
      </c>
      <c r="O36" s="82">
        <f t="shared" si="4"/>
        <v>0.10234273542256958</v>
      </c>
      <c r="P36" s="76">
        <f>分析係数表!C39</f>
        <v>1</v>
      </c>
      <c r="Q36" s="82">
        <f t="shared" si="5"/>
        <v>0.10234273542256958</v>
      </c>
      <c r="R36" s="83">
        <v>0.11210487249126147</v>
      </c>
      <c r="S36" s="84">
        <f t="shared" si="6"/>
        <v>0.12624710504274814</v>
      </c>
      <c r="T36" s="85">
        <f>分析係数表!F39</f>
        <v>0.7050204525118241</v>
      </c>
      <c r="U36" s="86">
        <f t="shared" si="7"/>
        <v>8.9006791125546075E-2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投入係数表!AC37</f>
        <v>3.6342887878556605E-5</v>
      </c>
      <c r="E37" s="77">
        <f t="shared" si="0"/>
        <v>3.6342887878556603E-3</v>
      </c>
      <c r="F37" s="76">
        <f>分析係数表!C40</f>
        <v>1</v>
      </c>
      <c r="G37" s="77">
        <f t="shared" si="1"/>
        <v>3.6342887878556603E-3</v>
      </c>
      <c r="H37" s="77">
        <v>1.8330132500514119E-2</v>
      </c>
      <c r="I37" s="77">
        <f t="shared" si="2"/>
        <v>1.8330132500514119E-2</v>
      </c>
      <c r="J37" s="76">
        <f>分析係数表!G40</f>
        <v>0.54480720679366534</v>
      </c>
      <c r="K37" s="78">
        <f t="shared" si="3"/>
        <v>9.9863882877628818E-3</v>
      </c>
      <c r="L37" s="79"/>
      <c r="M37" s="80"/>
      <c r="N37" s="81">
        <f>分析係数表!H40</f>
        <v>3.1654426986686419E-2</v>
      </c>
      <c r="O37" s="82">
        <f t="shared" si="4"/>
        <v>0.90448543096334411</v>
      </c>
      <c r="P37" s="76">
        <f>分析係数表!C40</f>
        <v>1</v>
      </c>
      <c r="Q37" s="82">
        <f t="shared" si="5"/>
        <v>0.90448543096334411</v>
      </c>
      <c r="R37" s="83">
        <v>0.91171784156026747</v>
      </c>
      <c r="S37" s="84">
        <f t="shared" si="6"/>
        <v>0.93004797406078155</v>
      </c>
      <c r="T37" s="85">
        <f>分析係数表!F40</f>
        <v>0.74295960523295845</v>
      </c>
      <c r="U37" s="86">
        <f t="shared" si="7"/>
        <v>0.69098807565591103</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投入係数表!AC38</f>
        <v>2.5440021514989623E-5</v>
      </c>
      <c r="E38" s="77">
        <f t="shared" si="0"/>
        <v>2.5440021514989623E-3</v>
      </c>
      <c r="F38" s="76">
        <f>分析係数表!C41</f>
        <v>0.7716092186228849</v>
      </c>
      <c r="G38" s="77">
        <f t="shared" si="1"/>
        <v>1.9629755122930522E-3</v>
      </c>
      <c r="H38" s="77">
        <v>6.9434680394947681E-3</v>
      </c>
      <c r="I38" s="77">
        <f t="shared" si="2"/>
        <v>6.9434680394947681E-3</v>
      </c>
      <c r="J38" s="76">
        <f>分析係数表!G41</f>
        <v>0.4437271381292458</v>
      </c>
      <c r="K38" s="78">
        <f t="shared" si="3"/>
        <v>3.0810052018568983E-3</v>
      </c>
      <c r="L38" s="79"/>
      <c r="M38" s="80"/>
      <c r="N38" s="81">
        <f>分析係数表!H41</f>
        <v>4.8285080570498094E-2</v>
      </c>
      <c r="O38" s="82">
        <f t="shared" si="4"/>
        <v>1.3796854363301321</v>
      </c>
      <c r="P38" s="76">
        <f>分析係数表!C41</f>
        <v>0.7716092186228849</v>
      </c>
      <c r="Q38" s="82">
        <f t="shared" si="5"/>
        <v>1.0645780014720672</v>
      </c>
      <c r="R38" s="83">
        <v>1.084951463292684</v>
      </c>
      <c r="S38" s="84">
        <f t="shared" si="6"/>
        <v>1.0918949313321789</v>
      </c>
      <c r="T38" s="85">
        <f>分析係数表!F41</f>
        <v>0.54924555826511057</v>
      </c>
      <c r="U38" s="86">
        <f t="shared" si="7"/>
        <v>0.59971844112638717</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投入係数表!AC39</f>
        <v>3.1981741333129813E-4</v>
      </c>
      <c r="E39" s="77">
        <f>$C$31*D39</f>
        <v>3.1981741333129816E-2</v>
      </c>
      <c r="F39" s="76">
        <f>分析係数表!C42</f>
        <v>0.97588334268087495</v>
      </c>
      <c r="G39" s="77">
        <f>E39*F39</f>
        <v>3.1210448636929827E-2</v>
      </c>
      <c r="H39" s="77">
        <v>4.8231631826391314E-2</v>
      </c>
      <c r="I39" s="77">
        <f>C39+H39</f>
        <v>4.8231631826391314E-2</v>
      </c>
      <c r="J39" s="76">
        <f>分析係数表!G42</f>
        <v>0.48510773130544993</v>
      </c>
      <c r="K39" s="78">
        <f>I39*J39</f>
        <v>2.3397537492460426E-2</v>
      </c>
      <c r="L39" s="79"/>
      <c r="M39" s="80"/>
      <c r="N39" s="81">
        <f>分析係数表!H42</f>
        <v>1.103120860117981E-2</v>
      </c>
      <c r="O39" s="82">
        <f t="shared" si="4"/>
        <v>0.31520290889742364</v>
      </c>
      <c r="P39" s="76">
        <f>分析係数表!C42</f>
        <v>0.97588334268087495</v>
      </c>
      <c r="Q39" s="82">
        <f>O39*P39</f>
        <v>0.30760126835755308</v>
      </c>
      <c r="R39" s="83">
        <v>0.32591232402481263</v>
      </c>
      <c r="S39" s="84">
        <f>I39+R39</f>
        <v>0.37414395585120397</v>
      </c>
      <c r="T39" s="85">
        <f>分析係数表!F42</f>
        <v>0.55931558935361214</v>
      </c>
      <c r="U39" s="86">
        <f>S39*T39</f>
        <v>0.209264547170008</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投入係数表!AC40</f>
        <v>8.6121741405815591E-2</v>
      </c>
      <c r="E40" s="77">
        <f>$C$31*D40</f>
        <v>8.6121741405815584</v>
      </c>
      <c r="F40" s="76">
        <f>分析係数表!C43</f>
        <v>0.34022693007694482</v>
      </c>
      <c r="G40" s="77">
        <f>E40*F40</f>
        <v>2.9300935691381143</v>
      </c>
      <c r="H40" s="77">
        <v>3.3155269506851566</v>
      </c>
      <c r="I40" s="77">
        <f>C40+H40</f>
        <v>3.3155269506851566</v>
      </c>
      <c r="J40" s="76">
        <f>分析係数表!G43</f>
        <v>0.33724329370148376</v>
      </c>
      <c r="K40" s="78">
        <f>I40*J40</f>
        <v>1.1181392292050991</v>
      </c>
      <c r="L40" s="79"/>
      <c r="M40" s="80"/>
      <c r="N40" s="81">
        <f>分析係数表!H43</f>
        <v>3.0928867340200058E-2</v>
      </c>
      <c r="O40" s="82">
        <f t="shared" si="4"/>
        <v>0.88375347679409488</v>
      </c>
      <c r="P40" s="76">
        <f>分析係数表!C43</f>
        <v>0.34022693007694482</v>
      </c>
      <c r="Q40" s="82">
        <f>O40*P40</f>
        <v>0.30067673235448139</v>
      </c>
      <c r="R40" s="83">
        <v>0.6599407717142588</v>
      </c>
      <c r="S40" s="84">
        <f>I40+R40</f>
        <v>3.9754677223994155</v>
      </c>
      <c r="T40" s="85">
        <f>分析係数表!F43</f>
        <v>0.5626289672791589</v>
      </c>
      <c r="U40" s="86">
        <f>S40*T40</f>
        <v>2.236713299105213</v>
      </c>
      <c r="V40" s="87">
        <f>分析係数表!D43</f>
        <v>0.16253561953424389</v>
      </c>
      <c r="W40" s="88">
        <f>ROUND(S40*V40,0)</f>
        <v>1</v>
      </c>
      <c r="X40" s="76">
        <f>分析係数表!E43</f>
        <v>0.12361206642429007</v>
      </c>
      <c r="Y40" s="89">
        <f>ROUND(S40*X40,0)</f>
        <v>0</v>
      </c>
    </row>
    <row r="41" spans="1:25" x14ac:dyDescent="0.2">
      <c r="A41" s="6" t="s">
        <v>341</v>
      </c>
      <c r="B41" s="5" t="s">
        <v>42</v>
      </c>
      <c r="C41" s="90"/>
      <c r="D41" s="76">
        <f>投入係数表!AC41</f>
        <v>8.8313217544892548E-4</v>
      </c>
      <c r="E41" s="77">
        <f>$C$31*D41</f>
        <v>8.8313217544892547E-2</v>
      </c>
      <c r="F41" s="76">
        <f>分析係数表!C44</f>
        <v>0.45077084579422144</v>
      </c>
      <c r="G41" s="77">
        <f>E41*F41</f>
        <v>3.9809023767520289E-2</v>
      </c>
      <c r="H41" s="77">
        <v>4.5669408817484422E-2</v>
      </c>
      <c r="I41" s="77">
        <f>C41+H41</f>
        <v>4.5669408817484422E-2</v>
      </c>
      <c r="J41" s="76">
        <f>分析係数表!G44</f>
        <v>0.26937180019371798</v>
      </c>
      <c r="K41" s="78">
        <f>I41*J41</f>
        <v>1.2302050866948636E-2</v>
      </c>
      <c r="L41" s="79"/>
      <c r="M41" s="80"/>
      <c r="N41" s="81">
        <f>分析係数表!H44</f>
        <v>0.10969619474561307</v>
      </c>
      <c r="O41" s="82">
        <f t="shared" si="4"/>
        <v>3.1344307708130446</v>
      </c>
      <c r="P41" s="76">
        <f>分析係数表!C44</f>
        <v>0.45077084579422144</v>
      </c>
      <c r="Q41" s="82">
        <f>O41*P41</f>
        <v>1.4129100096428295</v>
      </c>
      <c r="R41" s="83">
        <v>1.4354427986953484</v>
      </c>
      <c r="S41" s="84">
        <f>I41+R41</f>
        <v>1.4811122075128329</v>
      </c>
      <c r="T41" s="85">
        <f>分析係数表!F44</f>
        <v>0.50977584059775838</v>
      </c>
      <c r="U41" s="86">
        <f>S41*T41</f>
        <v>0.75503522060445594</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投入係数表!AC42</f>
        <v>1.3301496963551717E-3</v>
      </c>
      <c r="E42" s="77">
        <f>$C$31*D42</f>
        <v>0.13301496963551718</v>
      </c>
      <c r="F42" s="76">
        <f>分析係数表!C45</f>
        <v>1</v>
      </c>
      <c r="G42" s="77">
        <f>E42*F42</f>
        <v>0.13301496963551718</v>
      </c>
      <c r="H42" s="77">
        <v>0.14608038013580918</v>
      </c>
      <c r="I42" s="77">
        <f>C42+H42</f>
        <v>0.14608038013580918</v>
      </c>
      <c r="J42" s="76">
        <f>分析係数表!G45</f>
        <v>0</v>
      </c>
      <c r="K42" s="78">
        <f>I42*J42</f>
        <v>0</v>
      </c>
      <c r="L42" s="79"/>
      <c r="M42" s="80"/>
      <c r="N42" s="81">
        <f>分析係数表!H45</f>
        <v>0</v>
      </c>
      <c r="O42" s="82">
        <f t="shared" si="4"/>
        <v>0</v>
      </c>
      <c r="P42" s="76">
        <f>分析係数表!C45</f>
        <v>1</v>
      </c>
      <c r="Q42" s="82">
        <f>O42*P42</f>
        <v>0</v>
      </c>
      <c r="R42" s="83">
        <v>1.6989839964156636E-2</v>
      </c>
      <c r="S42" s="84">
        <f>I42+R42</f>
        <v>0.1630702200999658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9.2492649650926569E-3</v>
      </c>
      <c r="E43" s="77">
        <f>$C$31*D43</f>
        <v>0.92492649650926573</v>
      </c>
      <c r="F43" s="76">
        <f>分析係数表!C46</f>
        <v>7.4198450828512619E-2</v>
      </c>
      <c r="G43" s="77">
        <f>E43*F43</f>
        <v>6.86281131712312E-2</v>
      </c>
      <c r="H43" s="77">
        <v>7.4621797497757547E-2</v>
      </c>
      <c r="I43" s="77">
        <f>C43+H43</f>
        <v>7.4621797497757547E-2</v>
      </c>
      <c r="J43" s="76">
        <f>分析係数表!G46</f>
        <v>9.2287409360580098E-3</v>
      </c>
      <c r="K43" s="78">
        <f>I43*J43</f>
        <v>6.8866523728978622E-4</v>
      </c>
      <c r="L43" s="79"/>
      <c r="M43" s="80"/>
      <c r="N43" s="81">
        <f>分析係数表!H46</f>
        <v>2.0514344703613255E-2</v>
      </c>
      <c r="O43" s="82">
        <f t="shared" si="4"/>
        <v>0.58617159356516779</v>
      </c>
      <c r="P43" s="76">
        <f>分析係数表!C46</f>
        <v>7.4198450828512619E-2</v>
      </c>
      <c r="Q43" s="82">
        <f>O43*P43</f>
        <v>4.3493024162215989E-2</v>
      </c>
      <c r="R43" s="83">
        <v>5.151012846332377E-2</v>
      </c>
      <c r="S43" s="84">
        <f>I43+R43</f>
        <v>0.1261319259610813</v>
      </c>
      <c r="T43" s="85">
        <f>分析係数表!F46</f>
        <v>0.31311799604482532</v>
      </c>
      <c r="U43" s="86">
        <f>S43*T43</f>
        <v>3.9494175894208054E-2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投入係数表!AC44</f>
        <v>0.27588613046369892</v>
      </c>
      <c r="E44" s="91">
        <f>SUM(E5:E43)</f>
        <v>27.58861304636989</v>
      </c>
      <c r="F44" s="92">
        <f>分析係数表!C47</f>
        <v>0.51595339019249375</v>
      </c>
      <c r="G44" s="91">
        <f>SUM(G5:G43)</f>
        <v>11.193081784993462</v>
      </c>
      <c r="H44" s="91">
        <f>SUM(H5:H43)</f>
        <v>12.845132777304663</v>
      </c>
      <c r="I44" s="91">
        <f>SUM(I5:I43)</f>
        <v>112.84513277730468</v>
      </c>
      <c r="J44" s="92">
        <f>分析係数表!G47</f>
        <v>0.27631170572057684</v>
      </c>
      <c r="K44" s="93">
        <f>SUM(K5:K43)</f>
        <v>45.547941606326667</v>
      </c>
      <c r="L44" s="94">
        <f>最終需要_まとめ!$L$33</f>
        <v>0.62733333333333341</v>
      </c>
      <c r="M44" s="91">
        <f>K44*L44</f>
        <v>28.573742034368934</v>
      </c>
      <c r="N44" s="95">
        <f>分析係数表!H47</f>
        <v>1</v>
      </c>
      <c r="O44" s="96">
        <f>SUM(O5:O43)</f>
        <v>28.573742034368934</v>
      </c>
      <c r="P44" s="92">
        <f>分析係数表!C47</f>
        <v>0.51595339019249375</v>
      </c>
      <c r="Q44" s="96">
        <f>SUM(Q5:Q43)</f>
        <v>16.357404678756367</v>
      </c>
      <c r="R44" s="91">
        <f>SUM(R5:R43)</f>
        <v>18.436496647095527</v>
      </c>
      <c r="S44" s="97">
        <f>SUM(S5:S43)</f>
        <v>131.28162942440022</v>
      </c>
      <c r="T44" s="98">
        <f>分析係数表!F47</f>
        <v>0.58636886885395456</v>
      </c>
      <c r="U44" s="99">
        <f>SUM(U5:U43)</f>
        <v>90.84113423335819</v>
      </c>
      <c r="V44" s="100">
        <f>分析係数表!D47</f>
        <v>7.5124891062718996E-2</v>
      </c>
      <c r="W44" s="101">
        <f>SUM(W5:W43)</f>
        <v>14</v>
      </c>
      <c r="X44" s="92">
        <f>分析係数表!E47</f>
        <v>6.0854966829428862E-2</v>
      </c>
      <c r="Y44" s="102">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292</v>
      </c>
      <c r="S2" s="3" t="s">
        <v>153</v>
      </c>
      <c r="U2" s="64" t="s">
        <v>210</v>
      </c>
      <c r="W2" s="3" t="s">
        <v>130</v>
      </c>
      <c r="Y2" s="3" t="s">
        <v>154</v>
      </c>
    </row>
    <row r="3" spans="1:25" ht="44" x14ac:dyDescent="0.2">
      <c r="B3" s="65"/>
      <c r="C3" s="66" t="s">
        <v>228</v>
      </c>
      <c r="D3" s="66" t="s">
        <v>234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4.9649173197653385E-3</v>
      </c>
      <c r="G5" s="77">
        <f t="shared" ref="G5:G38" si="1">E5*F5</f>
        <v>0</v>
      </c>
      <c r="H5" s="77">
        <f t="array" ref="H5:H43">MMULT(逆行列係数!C5:AO43,'28'!G5:G43)</f>
        <v>9.8799086590374831E-6</v>
      </c>
      <c r="I5" s="77">
        <f t="shared" ref="I5:I38" si="2">C5+H5</f>
        <v>9.8799086590374831E-6</v>
      </c>
      <c r="J5" s="76">
        <f>分析係数表!G8</f>
        <v>0.11989459815546773</v>
      </c>
      <c r="K5" s="78">
        <f t="shared" ref="K5:K38" si="3">I5*J5</f>
        <v>1.184547678488025E-6</v>
      </c>
      <c r="L5" s="79" t="s">
        <v>185</v>
      </c>
      <c r="M5" s="80" t="s">
        <v>185</v>
      </c>
      <c r="N5" s="81">
        <f>分析係数表!H8</f>
        <v>9.9138626395589742E-3</v>
      </c>
      <c r="O5" s="82">
        <f t="shared" ref="O5:O43" si="4">$M$44*N5</f>
        <v>0.22115824160291808</v>
      </c>
      <c r="P5" s="76">
        <f>分析係数表!C8</f>
        <v>4.9649173197653385E-3</v>
      </c>
      <c r="Q5" s="82">
        <f t="shared" ref="Q5:Q38" si="5">O5*P5</f>
        <v>1.0980323841431753E-3</v>
      </c>
      <c r="R5" s="83">
        <f t="array" ref="R5:R43">MMULT(逆行列係数!C5:AO43,'28'!Q5:Q43)</f>
        <v>1.6624800826908382E-3</v>
      </c>
      <c r="S5" s="84">
        <f t="shared" ref="S5:S38" si="6">I5+R5</f>
        <v>1.6723599913498757E-3</v>
      </c>
      <c r="T5" s="85">
        <f>分析係数表!F8</f>
        <v>0.45454545454545453</v>
      </c>
      <c r="U5" s="86">
        <f t="shared" ref="U5:U38" si="7">S5*T5</f>
        <v>7.6016363243176159E-4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投入係数表!AD6</f>
        <v>0</v>
      </c>
      <c r="E6" s="77">
        <f t="shared" si="0"/>
        <v>0</v>
      </c>
      <c r="F6" s="76">
        <f>分析係数表!C9</f>
        <v>0.15391380826737022</v>
      </c>
      <c r="G6" s="77">
        <f t="shared" si="1"/>
        <v>0</v>
      </c>
      <c r="H6" s="77">
        <v>5.6752087933515986E-5</v>
      </c>
      <c r="I6" s="77">
        <f t="shared" si="2"/>
        <v>5.6752087933515986E-5</v>
      </c>
      <c r="J6" s="76">
        <f>分析係数表!G9</f>
        <v>0.24468085106382978</v>
      </c>
      <c r="K6" s="78">
        <f t="shared" si="3"/>
        <v>1.3886149175221996E-5</v>
      </c>
      <c r="L6" s="79"/>
      <c r="M6" s="80"/>
      <c r="N6" s="81">
        <f>分析係数表!H9</f>
        <v>5.2529564767522905E-4</v>
      </c>
      <c r="O6" s="82">
        <f t="shared" si="4"/>
        <v>1.1718284384731771E-2</v>
      </c>
      <c r="P6" s="76">
        <f>分析係数表!C9</f>
        <v>0.15391380826737022</v>
      </c>
      <c r="Q6" s="82">
        <f t="shared" si="5"/>
        <v>1.8036057760141243E-3</v>
      </c>
      <c r="R6" s="83">
        <v>2.0911917034959352E-3</v>
      </c>
      <c r="S6" s="84">
        <f t="shared" si="6"/>
        <v>2.1479437914294513E-3</v>
      </c>
      <c r="T6" s="85">
        <f>分析係数表!F9</f>
        <v>0.66489361702127658</v>
      </c>
      <c r="U6" s="86">
        <f t="shared" si="7"/>
        <v>1.4281541166419223E-3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投入係数表!AD7</f>
        <v>0</v>
      </c>
      <c r="E7" s="77">
        <f t="shared" si="0"/>
        <v>0</v>
      </c>
      <c r="F7" s="76">
        <f>分析係数表!C10</f>
        <v>3.7301329873500322E-3</v>
      </c>
      <c r="G7" s="77">
        <f t="shared" si="1"/>
        <v>0</v>
      </c>
      <c r="H7" s="77">
        <v>1.7692869130553316E-6</v>
      </c>
      <c r="I7" s="77">
        <f t="shared" si="2"/>
        <v>1.7692869130553316E-6</v>
      </c>
      <c r="J7" s="76">
        <f>分析係数表!G10</f>
        <v>0.17857142857142858</v>
      </c>
      <c r="K7" s="78">
        <f t="shared" si="3"/>
        <v>3.1594409161702351E-7</v>
      </c>
      <c r="L7" s="79"/>
      <c r="M7" s="80"/>
      <c r="N7" s="81">
        <f>分析係数表!H10</f>
        <v>9.7827374022421611E-4</v>
      </c>
      <c r="O7" s="82">
        <f t="shared" si="4"/>
        <v>2.1823310253562496E-2</v>
      </c>
      <c r="P7" s="76">
        <f>分析係数表!C10</f>
        <v>3.7301329873500322E-3</v>
      </c>
      <c r="Q7" s="82">
        <f t="shared" si="5"/>
        <v>8.1403849469987658E-5</v>
      </c>
      <c r="R7" s="83">
        <v>1.6009379533862069E-4</v>
      </c>
      <c r="S7" s="84">
        <f t="shared" si="6"/>
        <v>1.6186308225167603E-4</v>
      </c>
      <c r="T7" s="85">
        <f>分析係数表!F10</f>
        <v>0.5178571428571429</v>
      </c>
      <c r="U7" s="86">
        <f t="shared" si="7"/>
        <v>8.3821953308903669E-5</v>
      </c>
      <c r="V7" s="87">
        <f>分析係数表!D10</f>
        <v>0</v>
      </c>
      <c r="W7" s="88">
        <f t="shared" si="8"/>
        <v>0</v>
      </c>
      <c r="X7" s="76">
        <f>分析係数表!E10</f>
        <v>0</v>
      </c>
      <c r="Y7" s="89">
        <f t="shared" si="9"/>
        <v>0</v>
      </c>
    </row>
    <row r="8" spans="1:25" x14ac:dyDescent="0.2">
      <c r="A8" s="6" t="s">
        <v>222</v>
      </c>
      <c r="B8" s="5" t="s">
        <v>27</v>
      </c>
      <c r="C8" s="90"/>
      <c r="D8" s="76">
        <f>投入係数表!AD8</f>
        <v>0</v>
      </c>
      <c r="E8" s="77">
        <f t="shared" si="0"/>
        <v>0</v>
      </c>
      <c r="F8" s="76">
        <f>分析係数表!C11</f>
        <v>0.13696369636963701</v>
      </c>
      <c r="G8" s="77">
        <f t="shared" si="1"/>
        <v>0</v>
      </c>
      <c r="H8" s="77">
        <v>1.0342314681208809E-3</v>
      </c>
      <c r="I8" s="77">
        <f t="shared" si="2"/>
        <v>1.0342314681208809E-3</v>
      </c>
      <c r="J8" s="76">
        <f>分析係数表!G11</f>
        <v>0.3392857142857143</v>
      </c>
      <c r="K8" s="78">
        <f t="shared" si="3"/>
        <v>3.5089996239815602E-4</v>
      </c>
      <c r="L8" s="79"/>
      <c r="M8" s="80"/>
      <c r="N8" s="81">
        <f>分析係数表!H11</f>
        <v>-1.9072761791536302E-5</v>
      </c>
      <c r="O8" s="82">
        <f t="shared" si="4"/>
        <v>-4.2547477342445161E-4</v>
      </c>
      <c r="P8" s="76">
        <f>分析係数表!C11</f>
        <v>0.13696369636963701</v>
      </c>
      <c r="Q8" s="82">
        <f t="shared" si="5"/>
        <v>-5.8274597680246696E-5</v>
      </c>
      <c r="R8" s="83">
        <v>1.0723668745644763E-3</v>
      </c>
      <c r="S8" s="84">
        <f t="shared" si="6"/>
        <v>2.106598342685357E-3</v>
      </c>
      <c r="T8" s="85">
        <f>分析係数表!F11</f>
        <v>0.56043956043956045</v>
      </c>
      <c r="U8" s="86">
        <f t="shared" si="7"/>
        <v>1.1806210491972879E-3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投入係数表!AD9</f>
        <v>0</v>
      </c>
      <c r="E9" s="77">
        <f t="shared" si="0"/>
        <v>0</v>
      </c>
      <c r="F9" s="76">
        <f>分析係数表!C12</f>
        <v>0.20704451619317732</v>
      </c>
      <c r="G9" s="77">
        <f t="shared" si="1"/>
        <v>0</v>
      </c>
      <c r="H9" s="77">
        <v>8.7699309003052943E-4</v>
      </c>
      <c r="I9" s="77">
        <f t="shared" si="2"/>
        <v>8.7699309003052943E-4</v>
      </c>
      <c r="J9" s="76">
        <f>分析係数表!G12</f>
        <v>0.14105339609201503</v>
      </c>
      <c r="K9" s="78">
        <f t="shared" si="3"/>
        <v>1.2370285369803647E-4</v>
      </c>
      <c r="L9" s="79"/>
      <c r="M9" s="80"/>
      <c r="N9" s="81">
        <f>分析係数表!H12</f>
        <v>8.4721207878004259E-2</v>
      </c>
      <c r="O9" s="82">
        <f t="shared" si="4"/>
        <v>1.8899589435514141</v>
      </c>
      <c r="P9" s="76">
        <f>分析係数表!C12</f>
        <v>0.20704451619317732</v>
      </c>
      <c r="Q9" s="82">
        <f t="shared" si="5"/>
        <v>0.39130563509257105</v>
      </c>
      <c r="R9" s="83">
        <v>0.44637084611084032</v>
      </c>
      <c r="S9" s="84">
        <f t="shared" si="6"/>
        <v>0.44724783920087086</v>
      </c>
      <c r="T9" s="85">
        <f>分析係数表!F12</f>
        <v>0.31004441526879617</v>
      </c>
      <c r="U9" s="86">
        <f t="shared" si="7"/>
        <v>0.13866669478526658</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投入係数表!AD10</f>
        <v>1.6041597521849762E-3</v>
      </c>
      <c r="E10" s="77">
        <f t="shared" si="0"/>
        <v>0.16041597521849763</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0.30355852272278688</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投入係数表!AD11</f>
        <v>4.6280930781428626E-3</v>
      </c>
      <c r="E11" s="77">
        <f t="shared" si="0"/>
        <v>0.46280930781428625</v>
      </c>
      <c r="F11" s="76">
        <f>分析係数表!C14</f>
        <v>3.4828780992665287E-2</v>
      </c>
      <c r="G11" s="77">
        <f t="shared" si="1"/>
        <v>1.6119084023230791E-2</v>
      </c>
      <c r="H11" s="77">
        <v>2.1142487660625368E-2</v>
      </c>
      <c r="I11" s="77">
        <f t="shared" si="2"/>
        <v>2.1142487660625368E-2</v>
      </c>
      <c r="J11" s="76">
        <f>分析係数表!G14</f>
        <v>0.17656215254614188</v>
      </c>
      <c r="K11" s="78">
        <f t="shared" si="3"/>
        <v>3.7329631315402589E-3</v>
      </c>
      <c r="L11" s="79"/>
      <c r="M11" s="80"/>
      <c r="N11" s="81">
        <f>分析係数表!H14</f>
        <v>1.0569488826143035E-3</v>
      </c>
      <c r="O11" s="82">
        <f t="shared" si="4"/>
        <v>2.3578393693938361E-2</v>
      </c>
      <c r="P11" s="76">
        <f>分析係数表!C14</f>
        <v>3.4828780992665287E-2</v>
      </c>
      <c r="Q11" s="82">
        <f t="shared" si="5"/>
        <v>8.2120671012501944E-4</v>
      </c>
      <c r="R11" s="83">
        <v>3.463509690525367E-3</v>
      </c>
      <c r="S11" s="84">
        <f t="shared" si="6"/>
        <v>2.4605997351150734E-2</v>
      </c>
      <c r="T11" s="85">
        <f>分析係数表!F14</f>
        <v>0.31487658438959304</v>
      </c>
      <c r="U11" s="86">
        <f t="shared" si="7"/>
        <v>7.7478524014297171E-3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投入係数表!AD12</f>
        <v>1.8438617841206624E-5</v>
      </c>
      <c r="E12" s="77">
        <f t="shared" si="0"/>
        <v>1.8438617841206625E-3</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0.17270730177920865</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投入係数表!AD13</f>
        <v>3.8721097466533908E-4</v>
      </c>
      <c r="E13" s="77">
        <f t="shared" si="0"/>
        <v>3.8721097466533905E-2</v>
      </c>
      <c r="F13" s="76">
        <f>分析係数表!C16</f>
        <v>1.5929944110702698E-2</v>
      </c>
      <c r="G13" s="77">
        <f t="shared" si="1"/>
        <v>6.16824918546957E-4</v>
      </c>
      <c r="H13" s="77">
        <v>2.2656649449649966E-3</v>
      </c>
      <c r="I13" s="77">
        <f t="shared" si="2"/>
        <v>2.2656649449649966E-3</v>
      </c>
      <c r="J13" s="76">
        <f>分析係数表!G16</f>
        <v>3.3304867634500426E-2</v>
      </c>
      <c r="K13" s="78">
        <f t="shared" si="3"/>
        <v>7.5457671096186901E-5</v>
      </c>
      <c r="L13" s="79"/>
      <c r="M13" s="80"/>
      <c r="N13" s="81">
        <f>分析係数表!H16</f>
        <v>1.5715955716225912E-2</v>
      </c>
      <c r="O13" s="82">
        <f t="shared" si="4"/>
        <v>0.35059121330174808</v>
      </c>
      <c r="P13" s="76">
        <f>分析係数表!C16</f>
        <v>1.5929944110702698E-2</v>
      </c>
      <c r="Q13" s="82">
        <f t="shared" si="5"/>
        <v>5.584898433600295E-3</v>
      </c>
      <c r="R13" s="83">
        <v>6.4784484949636165E-3</v>
      </c>
      <c r="S13" s="84">
        <f t="shared" si="6"/>
        <v>8.7441134399286122E-3</v>
      </c>
      <c r="T13" s="85">
        <f>分析係数表!F16</f>
        <v>0.28693424423569597</v>
      </c>
      <c r="U13" s="86">
        <f t="shared" si="7"/>
        <v>2.508985581397108E-3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投入係数表!AD14</f>
        <v>2.9870560902754729E-3</v>
      </c>
      <c r="E14" s="77">
        <f t="shared" si="0"/>
        <v>0.29870560902754728</v>
      </c>
      <c r="F14" s="76">
        <f>分析係数表!C17</f>
        <v>3.0755163958272713E-2</v>
      </c>
      <c r="G14" s="77">
        <f t="shared" si="1"/>
        <v>9.186739980897923E-3</v>
      </c>
      <c r="H14" s="77">
        <v>1.3760174492684461E-2</v>
      </c>
      <c r="I14" s="77">
        <f t="shared" si="2"/>
        <v>1.3760174492684461E-2</v>
      </c>
      <c r="J14" s="76">
        <f>分析係数表!G17</f>
        <v>0.21735668789808918</v>
      </c>
      <c r="K14" s="78">
        <f t="shared" si="3"/>
        <v>2.9908659526296641E-3</v>
      </c>
      <c r="L14" s="79"/>
      <c r="M14" s="80"/>
      <c r="N14" s="81">
        <f>分析係数表!H17</f>
        <v>2.8450203005708319E-3</v>
      </c>
      <c r="O14" s="82">
        <f t="shared" si="4"/>
        <v>6.3466653702480696E-2</v>
      </c>
      <c r="P14" s="76">
        <f>分析係数表!C17</f>
        <v>3.0755163958272713E-2</v>
      </c>
      <c r="Q14" s="82">
        <f t="shared" si="5"/>
        <v>1.9519273405027098E-3</v>
      </c>
      <c r="R14" s="83">
        <v>4.1684655485008486E-3</v>
      </c>
      <c r="S14" s="84">
        <f t="shared" si="6"/>
        <v>1.7928640041185308E-2</v>
      </c>
      <c r="T14" s="85">
        <f>分析係数表!F17</f>
        <v>0.33877388535031849</v>
      </c>
      <c r="U14" s="86">
        <f t="shared" si="7"/>
        <v>6.0737550457996411E-3</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投入係数表!AD15</f>
        <v>0</v>
      </c>
      <c r="E15" s="77">
        <f t="shared" si="0"/>
        <v>0</v>
      </c>
      <c r="F15" s="76">
        <f>分析係数表!C18</f>
        <v>0.10308017346825304</v>
      </c>
      <c r="G15" s="77">
        <f t="shared" si="1"/>
        <v>0</v>
      </c>
      <c r="H15" s="77">
        <v>3.0951020187173967E-3</v>
      </c>
      <c r="I15" s="77">
        <f t="shared" si="2"/>
        <v>3.0951020187173967E-3</v>
      </c>
      <c r="J15" s="76">
        <f>分析係数表!G18</f>
        <v>0.21565836298932384</v>
      </c>
      <c r="K15" s="78">
        <f t="shared" si="3"/>
        <v>6.6748463464154535E-4</v>
      </c>
      <c r="L15" s="79"/>
      <c r="M15" s="80"/>
      <c r="N15" s="81">
        <f>分析係数表!H18</f>
        <v>4.148325689659146E-4</v>
      </c>
      <c r="O15" s="82">
        <f t="shared" si="4"/>
        <v>9.2540763219818231E-3</v>
      </c>
      <c r="P15" s="76">
        <f>分析係数表!C18</f>
        <v>0.10308017346825304</v>
      </c>
      <c r="Q15" s="82">
        <f t="shared" si="5"/>
        <v>9.5391179255833948E-4</v>
      </c>
      <c r="R15" s="83">
        <v>2.3825039783101809E-3</v>
      </c>
      <c r="S15" s="84">
        <f t="shared" si="6"/>
        <v>5.4776059970275777E-3</v>
      </c>
      <c r="T15" s="85">
        <f>分析係数表!F18</f>
        <v>0.45978647686832741</v>
      </c>
      <c r="U15" s="86">
        <f t="shared" si="7"/>
        <v>2.518529163046132E-3</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投入係数表!AD16</f>
        <v>0</v>
      </c>
      <c r="E16" s="77">
        <f t="shared" si="0"/>
        <v>0</v>
      </c>
      <c r="F16" s="76">
        <f>分析係数表!C19</f>
        <v>0.24776062511911567</v>
      </c>
      <c r="G16" s="77">
        <f t="shared" si="1"/>
        <v>0</v>
      </c>
      <c r="H16" s="77">
        <v>4.1693336896352602E-3</v>
      </c>
      <c r="I16" s="77">
        <f t="shared" si="2"/>
        <v>4.1693336896352602E-3</v>
      </c>
      <c r="J16" s="76">
        <f>分析係数表!G19</f>
        <v>5.7676438653637349E-2</v>
      </c>
      <c r="K16" s="78">
        <f t="shared" si="3"/>
        <v>2.4047231877679154E-4</v>
      </c>
      <c r="L16" s="79"/>
      <c r="M16" s="80"/>
      <c r="N16" s="81">
        <f>分析係数表!H19</f>
        <v>-1.0648958666941103E-4</v>
      </c>
      <c r="O16" s="82">
        <f t="shared" si="4"/>
        <v>-2.3755674849531882E-3</v>
      </c>
      <c r="P16" s="76">
        <f>分析係数表!C19</f>
        <v>0.24776062511911567</v>
      </c>
      <c r="Q16" s="82">
        <f t="shared" si="5"/>
        <v>-5.8857208508464732E-4</v>
      </c>
      <c r="R16" s="83">
        <v>2.014559520373493E-3</v>
      </c>
      <c r="S16" s="84">
        <f t="shared" si="6"/>
        <v>6.1838932100087528E-3</v>
      </c>
      <c r="T16" s="85">
        <f>分析係数表!F19</f>
        <v>0.24017372421281216</v>
      </c>
      <c r="U16" s="86">
        <f t="shared" si="7"/>
        <v>1.485208662382124E-3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投入係数表!AD17</f>
        <v>0</v>
      </c>
      <c r="E17" s="77">
        <f t="shared" si="0"/>
        <v>0</v>
      </c>
      <c r="F17" s="76">
        <f>分析係数表!C20</f>
        <v>4.2097488921713389E-2</v>
      </c>
      <c r="G17" s="77">
        <f t="shared" si="1"/>
        <v>0</v>
      </c>
      <c r="H17" s="77">
        <v>5.1337616108786588E-4</v>
      </c>
      <c r="I17" s="77">
        <f t="shared" si="2"/>
        <v>5.1337616108786588E-4</v>
      </c>
      <c r="J17" s="76">
        <f>分析係数表!G20</f>
        <v>0.10005104645227157</v>
      </c>
      <c r="K17" s="78">
        <f t="shared" si="3"/>
        <v>5.1363822140490922E-5</v>
      </c>
      <c r="L17" s="79"/>
      <c r="M17" s="80"/>
      <c r="N17" s="81">
        <f>分析係数表!H20</f>
        <v>5.1814336200340294E-4</v>
      </c>
      <c r="O17" s="82">
        <f t="shared" si="4"/>
        <v>1.1558731344697603E-2</v>
      </c>
      <c r="P17" s="76">
        <f>分析係数表!C20</f>
        <v>4.2097488921713389E-2</v>
      </c>
      <c r="Q17" s="82">
        <f t="shared" si="5"/>
        <v>4.8659356473246864E-4</v>
      </c>
      <c r="R17" s="83">
        <v>1.1344332746977923E-3</v>
      </c>
      <c r="S17" s="84">
        <f t="shared" si="6"/>
        <v>1.6478094357856581E-3</v>
      </c>
      <c r="T17" s="85">
        <f>分析係数表!F20</f>
        <v>0.22307299642674835</v>
      </c>
      <c r="U17" s="86">
        <f t="shared" si="7"/>
        <v>3.6758178838097635E-4</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投入係数表!AD18</f>
        <v>1.2907032488844637E-4</v>
      </c>
      <c r="E18" s="77">
        <f t="shared" si="0"/>
        <v>1.2907032488844637E-2</v>
      </c>
      <c r="F18" s="76">
        <f>分析係数表!C21</f>
        <v>2.2200270354580387E-2</v>
      </c>
      <c r="G18" s="77">
        <f t="shared" si="1"/>
        <v>2.8653961072770353E-4</v>
      </c>
      <c r="H18" s="77">
        <v>1.5182731863374113E-3</v>
      </c>
      <c r="I18" s="77">
        <f t="shared" si="2"/>
        <v>1.5182731863374113E-3</v>
      </c>
      <c r="J18" s="76">
        <f>分析係数表!G21</f>
        <v>0.28466453674121406</v>
      </c>
      <c r="K18" s="78">
        <f t="shared" si="3"/>
        <v>4.3219853323534614E-4</v>
      </c>
      <c r="L18" s="79"/>
      <c r="M18" s="80"/>
      <c r="N18" s="81">
        <f>分析係数表!H21</f>
        <v>8.5827428061913363E-4</v>
      </c>
      <c r="O18" s="82">
        <f t="shared" si="4"/>
        <v>1.9146364804100324E-2</v>
      </c>
      <c r="P18" s="76">
        <f>分析係数表!C21</f>
        <v>2.2200270354580387E-2</v>
      </c>
      <c r="Q18" s="82">
        <f t="shared" si="5"/>
        <v>4.2505447495844975E-4</v>
      </c>
      <c r="R18" s="83">
        <v>1.1841332397794608E-3</v>
      </c>
      <c r="S18" s="84">
        <f t="shared" si="6"/>
        <v>2.7024064261168719E-3</v>
      </c>
      <c r="T18" s="85">
        <f>分析係数表!F21</f>
        <v>0.42523961661341853</v>
      </c>
      <c r="U18" s="86">
        <f t="shared" si="7"/>
        <v>1.149170272575577E-3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投入係数表!AD19</f>
        <v>0</v>
      </c>
      <c r="E19" s="77">
        <f t="shared" si="0"/>
        <v>0</v>
      </c>
      <c r="F19" s="76">
        <f>分析係数表!C22</f>
        <v>3.5555555555555562E-2</v>
      </c>
      <c r="G19" s="77">
        <f t="shared" si="1"/>
        <v>0</v>
      </c>
      <c r="H19" s="77">
        <v>2.9874587454833306E-3</v>
      </c>
      <c r="I19" s="77">
        <f t="shared" si="2"/>
        <v>2.9874587454833306E-3</v>
      </c>
      <c r="J19" s="76">
        <f>分析係数表!G22</f>
        <v>0.1945879458794588</v>
      </c>
      <c r="K19" s="78">
        <f t="shared" si="3"/>
        <v>5.8132346068322618E-4</v>
      </c>
      <c r="L19" s="79"/>
      <c r="M19" s="80"/>
      <c r="N19" s="81">
        <f>分析係数表!H22</f>
        <v>4.0529618807014647E-5</v>
      </c>
      <c r="O19" s="82">
        <f t="shared" si="4"/>
        <v>9.0413389352695978E-4</v>
      </c>
      <c r="P19" s="76">
        <f>分析係数表!C22</f>
        <v>3.5555555555555562E-2</v>
      </c>
      <c r="Q19" s="82">
        <f t="shared" si="5"/>
        <v>3.2146982880958575E-5</v>
      </c>
      <c r="R19" s="83">
        <v>5.2388626060067948E-4</v>
      </c>
      <c r="S19" s="84">
        <f t="shared" si="6"/>
        <v>3.5113450060840099E-3</v>
      </c>
      <c r="T19" s="85">
        <f>分析係数表!F22</f>
        <v>0.41303813038130383</v>
      </c>
      <c r="U19" s="86">
        <f t="shared" si="7"/>
        <v>1.4503193764366675E-3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5.3184346678056445E-4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投入係数表!AD21</f>
        <v>0</v>
      </c>
      <c r="E21" s="77">
        <f t="shared" si="0"/>
        <v>0</v>
      </c>
      <c r="F21" s="76">
        <f>分析係数表!C24</f>
        <v>0.31901223099551013</v>
      </c>
      <c r="G21" s="77">
        <f t="shared" si="1"/>
        <v>0</v>
      </c>
      <c r="H21" s="77">
        <v>1.508916009235921E-2</v>
      </c>
      <c r="I21" s="77">
        <f t="shared" si="2"/>
        <v>1.508916009235921E-2</v>
      </c>
      <c r="J21" s="76">
        <f>分析係数表!G24</f>
        <v>0.20822960902035437</v>
      </c>
      <c r="K21" s="78">
        <f t="shared" si="3"/>
        <v>3.1420099064774923E-3</v>
      </c>
      <c r="L21" s="79"/>
      <c r="M21" s="80"/>
      <c r="N21" s="81">
        <f>分析係数表!H24</f>
        <v>2.9960129980871608E-4</v>
      </c>
      <c r="O21" s="82">
        <f t="shared" si="4"/>
        <v>6.6834995658757602E-3</v>
      </c>
      <c r="P21" s="76">
        <f>分析係数表!C24</f>
        <v>0.31901223099551013</v>
      </c>
      <c r="Q21" s="82">
        <f t="shared" si="5"/>
        <v>2.1321181073675499E-3</v>
      </c>
      <c r="R21" s="83">
        <v>9.0495557399411074E-3</v>
      </c>
      <c r="S21" s="84">
        <f t="shared" si="6"/>
        <v>2.4138715832300317E-2</v>
      </c>
      <c r="T21" s="85">
        <f>分析係数表!F24</f>
        <v>0.39288329184360815</v>
      </c>
      <c r="U21" s="86">
        <f t="shared" si="7"/>
        <v>9.4836981370715698E-3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投入係数表!AD22</f>
        <v>1.8438617841206624E-5</v>
      </c>
      <c r="E22" s="77">
        <f t="shared" si="0"/>
        <v>1.8438617841206625E-3</v>
      </c>
      <c r="F22" s="76">
        <f>分析係数表!C25</f>
        <v>9.6759875721260657E-3</v>
      </c>
      <c r="G22" s="77">
        <f t="shared" si="1"/>
        <v>1.7841183707869725E-5</v>
      </c>
      <c r="H22" s="77">
        <v>1.2911644155777777E-3</v>
      </c>
      <c r="I22" s="77">
        <f t="shared" si="2"/>
        <v>1.2911644155777777E-3</v>
      </c>
      <c r="J22" s="76">
        <f>分析係数表!G25</f>
        <v>0.19730305180979418</v>
      </c>
      <c r="K22" s="78">
        <f t="shared" si="3"/>
        <v>2.5475067958170491E-4</v>
      </c>
      <c r="L22" s="79"/>
      <c r="M22" s="80"/>
      <c r="N22" s="81">
        <f>分析係数表!H25</f>
        <v>4.8079253682831098E-4</v>
      </c>
      <c r="O22" s="82">
        <f t="shared" si="4"/>
        <v>1.0725509913408052E-2</v>
      </c>
      <c r="P22" s="76">
        <f>分析係数表!C25</f>
        <v>9.6759875721260657E-3</v>
      </c>
      <c r="Q22" s="82">
        <f t="shared" si="5"/>
        <v>1.0377990062685122E-4</v>
      </c>
      <c r="R22" s="83">
        <v>7.6483889150922647E-4</v>
      </c>
      <c r="S22" s="84">
        <f t="shared" si="6"/>
        <v>2.0560033070870041E-3</v>
      </c>
      <c r="T22" s="85">
        <f>分析係数表!F25</f>
        <v>0.35095812633073104</v>
      </c>
      <c r="U22" s="86">
        <f t="shared" si="7"/>
        <v>7.2157106838504161E-4</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投入係数表!AD23</f>
        <v>0</v>
      </c>
      <c r="E23" s="77">
        <f t="shared" si="0"/>
        <v>0</v>
      </c>
      <c r="F23" s="76">
        <f>分析係数表!C26</f>
        <v>0.20974434975917011</v>
      </c>
      <c r="G23" s="77">
        <f t="shared" si="1"/>
        <v>0</v>
      </c>
      <c r="H23" s="77">
        <v>1.5505638546910097E-2</v>
      </c>
      <c r="I23" s="77">
        <f t="shared" si="2"/>
        <v>1.5505638546910097E-2</v>
      </c>
      <c r="J23" s="76">
        <f>分析係数表!G26</f>
        <v>0.19643642762868455</v>
      </c>
      <c r="K23" s="78">
        <f t="shared" si="3"/>
        <v>3.0458722442566468E-3</v>
      </c>
      <c r="L23" s="79"/>
      <c r="M23" s="80"/>
      <c r="N23" s="81">
        <f>分析係数表!H26</f>
        <v>9.4871095944733495E-3</v>
      </c>
      <c r="O23" s="82">
        <f t="shared" si="4"/>
        <v>0.21163824354754598</v>
      </c>
      <c r="P23" s="76">
        <f>分析係数表!C26</f>
        <v>0.20974434975917011</v>
      </c>
      <c r="Q23" s="82">
        <f t="shared" si="5"/>
        <v>4.4389925777052912E-2</v>
      </c>
      <c r="R23" s="83">
        <v>4.8637777260000799E-2</v>
      </c>
      <c r="S23" s="84">
        <f t="shared" si="6"/>
        <v>6.4143415806910895E-2</v>
      </c>
      <c r="T23" s="85">
        <f>分析係数表!F26</f>
        <v>0.33536547042926279</v>
      </c>
      <c r="U23" s="86">
        <f t="shared" si="7"/>
        <v>2.1511486817024483E-2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投入係数表!AD24</f>
        <v>1.2907032488844637E-4</v>
      </c>
      <c r="E24" s="77">
        <f t="shared" si="0"/>
        <v>1.2907032488844637E-2</v>
      </c>
      <c r="F24" s="76">
        <f>分析係数表!C27</f>
        <v>0.55184986183604545</v>
      </c>
      <c r="G24" s="77">
        <f t="shared" si="1"/>
        <v>7.1227440956822628E-3</v>
      </c>
      <c r="H24" s="77">
        <v>1.2657375980937545E-2</v>
      </c>
      <c r="I24" s="77">
        <f t="shared" si="2"/>
        <v>1.2657375980937545E-2</v>
      </c>
      <c r="J24" s="76">
        <f>分析係数表!G27</f>
        <v>0.17101045662340392</v>
      </c>
      <c r="K24" s="78">
        <f t="shared" si="3"/>
        <v>2.1645436461542348E-3</v>
      </c>
      <c r="L24" s="79"/>
      <c r="M24" s="80"/>
      <c r="N24" s="81">
        <f>分析係数表!H27</f>
        <v>1.0662468539876775E-2</v>
      </c>
      <c r="O24" s="82">
        <f t="shared" si="4"/>
        <v>0.23785812645982782</v>
      </c>
      <c r="P24" s="76">
        <f>分析係数表!C27</f>
        <v>0.55184986183604545</v>
      </c>
      <c r="Q24" s="82">
        <f t="shared" si="5"/>
        <v>0.13126197422343661</v>
      </c>
      <c r="R24" s="83">
        <v>0.13492256078420328</v>
      </c>
      <c r="S24" s="84">
        <f t="shared" si="6"/>
        <v>0.14757993676514083</v>
      </c>
      <c r="T24" s="85">
        <f>分析係数表!F27</f>
        <v>0.32260522305711731</v>
      </c>
      <c r="U24" s="86">
        <f t="shared" si="7"/>
        <v>4.7610058418873523E-2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投入係数表!AD25</f>
        <v>0</v>
      </c>
      <c r="E25" s="77">
        <f t="shared" si="0"/>
        <v>0</v>
      </c>
      <c r="F25" s="76">
        <f>分析係数表!C28</f>
        <v>0.10247957574888922</v>
      </c>
      <c r="G25" s="77">
        <f t="shared" si="1"/>
        <v>0</v>
      </c>
      <c r="H25" s="77">
        <v>3.4019734542782794E-2</v>
      </c>
      <c r="I25" s="77">
        <f t="shared" si="2"/>
        <v>3.4019734542782794E-2</v>
      </c>
      <c r="J25" s="76">
        <f>分析係数表!G28</f>
        <v>0.12481362671124566</v>
      </c>
      <c r="K25" s="78">
        <f t="shared" si="3"/>
        <v>4.2461264480385614E-3</v>
      </c>
      <c r="L25" s="79"/>
      <c r="M25" s="80"/>
      <c r="N25" s="81">
        <f>分析係数表!H28</f>
        <v>1.8186673066637845E-2</v>
      </c>
      <c r="O25" s="82">
        <f t="shared" si="4"/>
        <v>0.40570792457577393</v>
      </c>
      <c r="P25" s="76">
        <f>分析係数表!C28</f>
        <v>0.10247957574888922</v>
      </c>
      <c r="Q25" s="82">
        <f t="shared" si="5"/>
        <v>4.1576775988487656E-2</v>
      </c>
      <c r="R25" s="83">
        <v>4.8549144714115776E-2</v>
      </c>
      <c r="S25" s="84">
        <f t="shared" si="6"/>
        <v>8.256887925689857E-2</v>
      </c>
      <c r="T25" s="85">
        <f>分析係数表!F28</f>
        <v>0.21379840057832197</v>
      </c>
      <c r="U25" s="86">
        <f t="shared" si="7"/>
        <v>1.76530943226695E-2</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投入係数表!AD26</f>
        <v>1.6723826381974408E-2</v>
      </c>
      <c r="E26" s="77">
        <f t="shared" si="0"/>
        <v>1.6723826381974407</v>
      </c>
      <c r="F26" s="76">
        <f>分析係数表!C29</f>
        <v>7.3115977067071958E-2</v>
      </c>
      <c r="G26" s="77">
        <f t="shared" si="1"/>
        <v>0.12227789062181338</v>
      </c>
      <c r="H26" s="77">
        <v>0.13226119144935949</v>
      </c>
      <c r="I26" s="77">
        <f t="shared" si="2"/>
        <v>0.13226119144935949</v>
      </c>
      <c r="J26" s="76">
        <f>分析係数表!G29</f>
        <v>0.26098100897122217</v>
      </c>
      <c r="K26" s="78">
        <f t="shared" si="3"/>
        <v>3.4517659192189826E-2</v>
      </c>
      <c r="L26" s="79"/>
      <c r="M26" s="80"/>
      <c r="N26" s="81">
        <f>分析係数表!H29</f>
        <v>9.6190295301981418E-3</v>
      </c>
      <c r="O26" s="82">
        <f t="shared" si="4"/>
        <v>0.21458111073039843</v>
      </c>
      <c r="P26" s="76">
        <f>分析係数表!C29</f>
        <v>7.3115977067071958E-2</v>
      </c>
      <c r="Q26" s="82">
        <f t="shared" si="5"/>
        <v>1.5689307571190639E-2</v>
      </c>
      <c r="R26" s="83">
        <v>2.1810533134169731E-2</v>
      </c>
      <c r="S26" s="84">
        <f t="shared" si="6"/>
        <v>0.15407172458352922</v>
      </c>
      <c r="T26" s="85">
        <f>分析係数表!F29</f>
        <v>0.46988232552720494</v>
      </c>
      <c r="U26" s="86">
        <f t="shared" si="7"/>
        <v>7.2395580245295743E-2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投入係数表!AD27</f>
        <v>2.6367223512925469E-3</v>
      </c>
      <c r="E27" s="77">
        <f t="shared" si="0"/>
        <v>0.2636722351292547</v>
      </c>
      <c r="F27" s="76">
        <f>分析係数表!C30</f>
        <v>1</v>
      </c>
      <c r="G27" s="77">
        <f t="shared" si="1"/>
        <v>0.2636722351292547</v>
      </c>
      <c r="H27" s="77">
        <v>0.3256574514656852</v>
      </c>
      <c r="I27" s="77">
        <f t="shared" si="2"/>
        <v>0.3256574514656852</v>
      </c>
      <c r="J27" s="76">
        <f>分析係数表!G30</f>
        <v>0.34448146018035225</v>
      </c>
      <c r="K27" s="78">
        <f t="shared" si="3"/>
        <v>0.11218295439951143</v>
      </c>
      <c r="L27" s="79"/>
      <c r="M27" s="80"/>
      <c r="N27" s="81">
        <f>分析係数表!H30</f>
        <v>0</v>
      </c>
      <c r="O27" s="82">
        <f t="shared" si="4"/>
        <v>0</v>
      </c>
      <c r="P27" s="76">
        <f>分析係数表!C30</f>
        <v>1</v>
      </c>
      <c r="Q27" s="82">
        <f t="shared" si="5"/>
        <v>0</v>
      </c>
      <c r="R27" s="83">
        <v>8.2834864820919785E-2</v>
      </c>
      <c r="S27" s="84">
        <f t="shared" si="6"/>
        <v>0.40849231628660498</v>
      </c>
      <c r="T27" s="85">
        <f>分析係数表!F30</f>
        <v>0.44085379748895859</v>
      </c>
      <c r="U27" s="86">
        <f t="shared" si="7"/>
        <v>0.18008538888001058</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投入係数表!AD28</f>
        <v>5.1628129955378545E-3</v>
      </c>
      <c r="E28" s="77">
        <f t="shared" si="0"/>
        <v>0.51628129955378543</v>
      </c>
      <c r="F28" s="76">
        <f>分析係数表!C31</f>
        <v>1.6119481544838443E-2</v>
      </c>
      <c r="G28" s="77">
        <f t="shared" si="1"/>
        <v>8.3221868801024515E-3</v>
      </c>
      <c r="H28" s="77">
        <v>1.115171917366429E-2</v>
      </c>
      <c r="I28" s="77">
        <f t="shared" si="2"/>
        <v>1.115171917366429E-2</v>
      </c>
      <c r="J28" s="76">
        <f>分析係数表!G31</f>
        <v>7.1065989847715741E-2</v>
      </c>
      <c r="K28" s="78">
        <f t="shared" si="3"/>
        <v>7.925079615802034E-4</v>
      </c>
      <c r="L28" s="79"/>
      <c r="M28" s="80"/>
      <c r="N28" s="81">
        <f>分析係数表!H31</f>
        <v>2.0936329558250998E-2</v>
      </c>
      <c r="O28" s="82">
        <f t="shared" si="4"/>
        <v>0.46704720441113245</v>
      </c>
      <c r="P28" s="76">
        <f>分析係数表!C31</f>
        <v>1.6119481544838443E-2</v>
      </c>
      <c r="Q28" s="82">
        <f t="shared" si="5"/>
        <v>7.5285587920736379E-3</v>
      </c>
      <c r="R28" s="83">
        <v>1.0697357252868979E-2</v>
      </c>
      <c r="S28" s="84">
        <f t="shared" si="6"/>
        <v>2.1849076426533269E-2</v>
      </c>
      <c r="T28" s="85">
        <f>分析係数表!F31</f>
        <v>0.34619289340101522</v>
      </c>
      <c r="U28" s="86">
        <f t="shared" si="7"/>
        <v>7.5639949862414662E-3</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投入係数表!AD29</f>
        <v>1.2722646310432571E-3</v>
      </c>
      <c r="E29" s="77">
        <f t="shared" si="0"/>
        <v>0.1272264631043257</v>
      </c>
      <c r="F29" s="76">
        <f>分析係数表!C32</f>
        <v>1</v>
      </c>
      <c r="G29" s="77">
        <f t="shared" si="1"/>
        <v>0.1272264631043257</v>
      </c>
      <c r="H29" s="77">
        <v>0.17462249882896344</v>
      </c>
      <c r="I29" s="77">
        <f t="shared" si="2"/>
        <v>0.17462249882896344</v>
      </c>
      <c r="J29" s="76">
        <f>分析係数表!G32</f>
        <v>0.14031413612565444</v>
      </c>
      <c r="K29" s="78">
        <f t="shared" si="3"/>
        <v>2.450200507128911E-2</v>
      </c>
      <c r="L29" s="79"/>
      <c r="M29" s="80"/>
      <c r="N29" s="81">
        <f>分析係数表!H32</f>
        <v>7.8667195406007442E-3</v>
      </c>
      <c r="O29" s="82">
        <f t="shared" si="4"/>
        <v>0.17549061592202694</v>
      </c>
      <c r="P29" s="76">
        <f>分析係数表!C32</f>
        <v>1</v>
      </c>
      <c r="Q29" s="82">
        <f t="shared" si="5"/>
        <v>0.17549061592202694</v>
      </c>
      <c r="R29" s="83">
        <v>0.23359402873904683</v>
      </c>
      <c r="S29" s="84">
        <f t="shared" si="6"/>
        <v>0.4082165275680103</v>
      </c>
      <c r="T29" s="85">
        <f>分析係数表!F32</f>
        <v>0.48305318269495728</v>
      </c>
      <c r="U29" s="86">
        <f t="shared" si="7"/>
        <v>0.19719029287041115</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投入係数表!AD30</f>
        <v>3.3558284470996055E-3</v>
      </c>
      <c r="E30" s="77">
        <f t="shared" si="0"/>
        <v>0.33558284470996058</v>
      </c>
      <c r="F30" s="76">
        <f>分析係数表!C33</f>
        <v>0.76063364256957811</v>
      </c>
      <c r="G30" s="77">
        <f t="shared" si="1"/>
        <v>0.2552556015555984</v>
      </c>
      <c r="H30" s="77">
        <v>0.29529147787652432</v>
      </c>
      <c r="I30" s="77">
        <f t="shared" si="2"/>
        <v>0.29529147787652432</v>
      </c>
      <c r="J30" s="76">
        <f>分析係数表!G33</f>
        <v>0.50769407441433168</v>
      </c>
      <c r="K30" s="78">
        <f t="shared" si="3"/>
        <v>0.14991773354296212</v>
      </c>
      <c r="L30" s="79"/>
      <c r="M30" s="80"/>
      <c r="N30" s="81">
        <f>分析係数表!H33</f>
        <v>8.9800920101816757E-4</v>
      </c>
      <c r="O30" s="82">
        <f t="shared" si="4"/>
        <v>2.003277058206793E-2</v>
      </c>
      <c r="P30" s="76">
        <f>分析係数表!C33</f>
        <v>0.76063364256957811</v>
      </c>
      <c r="Q30" s="82">
        <f t="shared" si="5"/>
        <v>1.5237599258599018E-2</v>
      </c>
      <c r="R30" s="83">
        <v>4.9907649192457645E-2</v>
      </c>
      <c r="S30" s="84">
        <f t="shared" si="6"/>
        <v>0.34519912706898198</v>
      </c>
      <c r="T30" s="85">
        <f>分析係数表!F33</f>
        <v>0.64710610932475887</v>
      </c>
      <c r="U30" s="86">
        <f t="shared" si="7"/>
        <v>0.22338046405991199</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投入係数表!AD31</f>
        <v>5.6975329129328465E-3</v>
      </c>
      <c r="E31" s="77">
        <f t="shared" si="0"/>
        <v>0.56975329129328467</v>
      </c>
      <c r="F31" s="76">
        <f>分析係数表!C34</f>
        <v>0.60932856586849216</v>
      </c>
      <c r="G31" s="77">
        <f t="shared" si="1"/>
        <v>0.34716695588259039</v>
      </c>
      <c r="H31" s="77">
        <v>0.59067438893646718</v>
      </c>
      <c r="I31" s="77">
        <f t="shared" si="2"/>
        <v>0.59067438893646718</v>
      </c>
      <c r="J31" s="76">
        <f>分析係数表!G34</f>
        <v>0.42480111354608457</v>
      </c>
      <c r="K31" s="78">
        <f t="shared" si="3"/>
        <v>0.25091913816336431</v>
      </c>
      <c r="L31" s="79"/>
      <c r="M31" s="80"/>
      <c r="N31" s="81">
        <f>分析係数表!H34</f>
        <v>0.14716781407871807</v>
      </c>
      <c r="O31" s="82">
        <f t="shared" si="4"/>
        <v>3.2830165360897468</v>
      </c>
      <c r="P31" s="76">
        <f>分析係数表!C34</f>
        <v>0.60932856586849216</v>
      </c>
      <c r="Q31" s="82">
        <f t="shared" si="5"/>
        <v>2.00043575765811</v>
      </c>
      <c r="R31" s="83">
        <v>2.1861215449969924</v>
      </c>
      <c r="S31" s="84">
        <f t="shared" si="6"/>
        <v>2.7767959339334594</v>
      </c>
      <c r="T31" s="85">
        <f>分析係数表!F34</f>
        <v>0.70056004390220861</v>
      </c>
      <c r="U31" s="86">
        <f t="shared" si="7"/>
        <v>1.9453122813838986</v>
      </c>
      <c r="V31" s="87">
        <f>分析係数表!D34</f>
        <v>0.12153061706589328</v>
      </c>
      <c r="W31" s="88">
        <f t="shared" si="8"/>
        <v>0</v>
      </c>
      <c r="X31" s="76">
        <f>分析係数表!E34</f>
        <v>9.2329106655473059E-2</v>
      </c>
      <c r="Y31" s="89">
        <f t="shared" si="9"/>
        <v>0</v>
      </c>
    </row>
    <row r="32" spans="1:25" x14ac:dyDescent="0.2">
      <c r="A32" s="6" t="s">
        <v>20</v>
      </c>
      <c r="B32" s="5" t="s">
        <v>37</v>
      </c>
      <c r="C32" s="75">
        <f>最終需要_まとめ!C33</f>
        <v>100</v>
      </c>
      <c r="D32" s="76">
        <f>投入係数表!AD32</f>
        <v>4.8087915329866872E-2</v>
      </c>
      <c r="E32" s="77">
        <f t="shared" si="0"/>
        <v>4.808791532986687</v>
      </c>
      <c r="F32" s="76">
        <f>分析係数表!C35</f>
        <v>0.431182157394844</v>
      </c>
      <c r="G32" s="77">
        <f t="shared" si="1"/>
        <v>2.073465107655259</v>
      </c>
      <c r="H32" s="77">
        <v>2.232017614460946</v>
      </c>
      <c r="I32" s="77">
        <f t="shared" si="2"/>
        <v>102.23201761446094</v>
      </c>
      <c r="J32" s="76">
        <f>分析係数表!G35</f>
        <v>0.31375152118597188</v>
      </c>
      <c r="K32" s="78">
        <f t="shared" si="3"/>
        <v>32.075451040448193</v>
      </c>
      <c r="L32" s="79"/>
      <c r="M32" s="80"/>
      <c r="N32" s="81">
        <f>分析係数表!H35</f>
        <v>5.4452734914836147E-2</v>
      </c>
      <c r="O32" s="82">
        <f t="shared" si="4"/>
        <v>1.2147304781268093</v>
      </c>
      <c r="P32" s="76">
        <f>分析係数表!C35</f>
        <v>0.431182157394844</v>
      </c>
      <c r="Q32" s="82">
        <f t="shared" si="5"/>
        <v>0.52377010821198799</v>
      </c>
      <c r="R32" s="83">
        <v>0.76364969079617295</v>
      </c>
      <c r="S32" s="84">
        <f t="shared" si="6"/>
        <v>102.99566730525711</v>
      </c>
      <c r="T32" s="85">
        <f>分析係数表!F35</f>
        <v>0.64533318582439059</v>
      </c>
      <c r="U32" s="86">
        <f t="shared" si="7"/>
        <v>66.466522108210597</v>
      </c>
      <c r="V32" s="87">
        <f>分析係数表!D35</f>
        <v>5.7675996607294319E-2</v>
      </c>
      <c r="W32" s="88">
        <f t="shared" si="8"/>
        <v>6</v>
      </c>
      <c r="X32" s="76">
        <f>分析係数表!E35</f>
        <v>5.1978463694361474E-2</v>
      </c>
      <c r="Y32" s="89">
        <f t="shared" si="9"/>
        <v>5</v>
      </c>
    </row>
    <row r="33" spans="1:25" x14ac:dyDescent="0.2">
      <c r="A33" s="6" t="s">
        <v>21</v>
      </c>
      <c r="B33" s="5" t="s">
        <v>38</v>
      </c>
      <c r="C33" s="90"/>
      <c r="D33" s="76">
        <f>投入係数表!AD33</f>
        <v>1.4382121916141166E-2</v>
      </c>
      <c r="E33" s="77">
        <f t="shared" si="0"/>
        <v>1.4382121916141166</v>
      </c>
      <c r="F33" s="76">
        <f>分析係数表!C36</f>
        <v>0.9563715649468405</v>
      </c>
      <c r="G33" s="77">
        <f t="shared" si="1"/>
        <v>1.375465244419618</v>
      </c>
      <c r="H33" s="77">
        <v>1.5567858567791</v>
      </c>
      <c r="I33" s="77">
        <f t="shared" si="2"/>
        <v>1.5567858567791</v>
      </c>
      <c r="J33" s="76">
        <f>分析係数表!G36</f>
        <v>5.2691079299754126E-2</v>
      </c>
      <c r="K33" s="78">
        <f t="shared" si="3"/>
        <v>8.2028727032283227E-2</v>
      </c>
      <c r="L33" s="79"/>
      <c r="M33" s="80"/>
      <c r="N33" s="81">
        <f>分析係数表!H36</f>
        <v>0.23827203956962312</v>
      </c>
      <c r="O33" s="82">
        <f t="shared" si="4"/>
        <v>5.3153677038138767</v>
      </c>
      <c r="P33" s="76">
        <f>分析係数表!C36</f>
        <v>0.9563715649468405</v>
      </c>
      <c r="Q33" s="82">
        <f t="shared" si="5"/>
        <v>5.0834665291643715</v>
      </c>
      <c r="R33" s="83">
        <v>5.3379862126062365</v>
      </c>
      <c r="S33" s="84">
        <f t="shared" si="6"/>
        <v>6.8947720693853363</v>
      </c>
      <c r="T33" s="85">
        <f>分析係数表!F36</f>
        <v>0.845410170661959</v>
      </c>
      <c r="U33" s="86">
        <f t="shared" si="7"/>
        <v>5.8289104318543652</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投入係数表!AD34</f>
        <v>2.8487664564664231E-2</v>
      </c>
      <c r="E34" s="77">
        <f t="shared" si="0"/>
        <v>2.8487664564664232</v>
      </c>
      <c r="F34" s="76">
        <f>分析係数表!C37</f>
        <v>0.69581462679851724</v>
      </c>
      <c r="G34" s="77">
        <f t="shared" si="1"/>
        <v>1.9822133687423187</v>
      </c>
      <c r="H34" s="77">
        <v>2.2456387931920263</v>
      </c>
      <c r="I34" s="77">
        <f t="shared" si="2"/>
        <v>2.2456387931920263</v>
      </c>
      <c r="J34" s="76">
        <f>分析係数表!G37</f>
        <v>0.3862869649112583</v>
      </c>
      <c r="K34" s="78">
        <f t="shared" si="3"/>
        <v>0.86746099370912866</v>
      </c>
      <c r="L34" s="79"/>
      <c r="M34" s="80"/>
      <c r="N34" s="81">
        <f>分析係数表!H37</f>
        <v>4.5947077854218935E-2</v>
      </c>
      <c r="O34" s="82">
        <f t="shared" si="4"/>
        <v>1.0249864572950633</v>
      </c>
      <c r="P34" s="76">
        <f>分析係数表!C37</f>
        <v>0.69581462679851724</v>
      </c>
      <c r="Q34" s="82">
        <f t="shared" si="5"/>
        <v>0.71320056925629882</v>
      </c>
      <c r="R34" s="83">
        <v>0.86101998924941692</v>
      </c>
      <c r="S34" s="84">
        <f t="shared" si="6"/>
        <v>3.1066587824414431</v>
      </c>
      <c r="T34" s="85">
        <f>分析係数表!F37</f>
        <v>0.69012607082499655</v>
      </c>
      <c r="U34" s="86">
        <f t="shared" si="7"/>
        <v>2.143986218920281</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投入係数表!AD35</f>
        <v>5.8395102703101373E-2</v>
      </c>
      <c r="E35" s="77">
        <f t="shared" si="0"/>
        <v>5.8395102703101376</v>
      </c>
      <c r="F35" s="76">
        <f>分析係数表!C38</f>
        <v>0.41697687137236916</v>
      </c>
      <c r="G35" s="77">
        <f t="shared" si="1"/>
        <v>2.4349407228607389</v>
      </c>
      <c r="H35" s="77">
        <v>2.8546399712741799</v>
      </c>
      <c r="I35" s="77">
        <f t="shared" si="2"/>
        <v>2.8546399712741799</v>
      </c>
      <c r="J35" s="76">
        <f>分析係数表!G38</f>
        <v>8.9658129653451837E-2</v>
      </c>
      <c r="K35" s="78">
        <f t="shared" si="3"/>
        <v>0.25594168065842643</v>
      </c>
      <c r="L35" s="79"/>
      <c r="M35" s="80"/>
      <c r="N35" s="81">
        <f>分析係数表!H38</f>
        <v>4.1195576072902453E-2</v>
      </c>
      <c r="O35" s="82">
        <f t="shared" si="4"/>
        <v>0.91899005436569681</v>
      </c>
      <c r="P35" s="76">
        <f>分析係数表!C38</f>
        <v>0.41697687137236916</v>
      </c>
      <c r="Q35" s="82">
        <f t="shared" si="5"/>
        <v>0.38319759769173173</v>
      </c>
      <c r="R35" s="83">
        <v>0.54123882600595075</v>
      </c>
      <c r="S35" s="84">
        <f t="shared" si="6"/>
        <v>3.3958787972801305</v>
      </c>
      <c r="T35" s="85">
        <f>分析係数表!F38</f>
        <v>0.51116828441118001</v>
      </c>
      <c r="U35" s="86">
        <f t="shared" si="7"/>
        <v>1.7358655388739856</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投入係数表!AD36</f>
        <v>0</v>
      </c>
      <c r="E36" s="77">
        <f t="shared" si="0"/>
        <v>0</v>
      </c>
      <c r="F36" s="76">
        <f>分析係数表!C39</f>
        <v>1</v>
      </c>
      <c r="G36" s="77">
        <f t="shared" si="1"/>
        <v>0</v>
      </c>
      <c r="H36" s="77">
        <v>1.3619661965839309E-2</v>
      </c>
      <c r="I36" s="77">
        <f t="shared" si="2"/>
        <v>1.3619661965839309E-2</v>
      </c>
      <c r="J36" s="76">
        <f>分析係数表!G39</f>
        <v>0.3542438962035025</v>
      </c>
      <c r="K36" s="78">
        <f t="shared" si="3"/>
        <v>4.8246821197535711E-3</v>
      </c>
      <c r="L36" s="79"/>
      <c r="M36" s="80"/>
      <c r="N36" s="81">
        <f>分析係数表!H39</f>
        <v>3.5817057247689217E-3</v>
      </c>
      <c r="O36" s="82">
        <f t="shared" si="4"/>
        <v>7.9900616826000151E-2</v>
      </c>
      <c r="P36" s="76">
        <f>分析係数表!C39</f>
        <v>1</v>
      </c>
      <c r="Q36" s="82">
        <f t="shared" si="5"/>
        <v>7.9900616826000151E-2</v>
      </c>
      <c r="R36" s="83">
        <v>8.752207398275727E-2</v>
      </c>
      <c r="S36" s="84">
        <f t="shared" si="6"/>
        <v>0.10114173594859657</v>
      </c>
      <c r="T36" s="85">
        <f>分析係数表!F39</f>
        <v>0.7050204525118241</v>
      </c>
      <c r="U36" s="86">
        <f t="shared" si="7"/>
        <v>7.1306992446310988E-2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投入係数表!AD37</f>
        <v>2.2126341409447949E-4</v>
      </c>
      <c r="E37" s="77">
        <f t="shared" si="0"/>
        <v>2.2126341409447949E-2</v>
      </c>
      <c r="F37" s="76">
        <f>分析係数表!C40</f>
        <v>1</v>
      </c>
      <c r="G37" s="77">
        <f t="shared" si="1"/>
        <v>2.2126341409447949E-2</v>
      </c>
      <c r="H37" s="77">
        <v>4.3829852918259075E-2</v>
      </c>
      <c r="I37" s="77">
        <f t="shared" si="2"/>
        <v>4.3829852918259075E-2</v>
      </c>
      <c r="J37" s="76">
        <f>分析係数表!G40</f>
        <v>0.54480720679366534</v>
      </c>
      <c r="K37" s="78">
        <f t="shared" si="3"/>
        <v>2.3878819742573908E-2</v>
      </c>
      <c r="L37" s="79"/>
      <c r="M37" s="80"/>
      <c r="N37" s="81">
        <f>分析係数表!H40</f>
        <v>3.1654426986686419E-2</v>
      </c>
      <c r="O37" s="82">
        <f t="shared" si="4"/>
        <v>0.70614629896011494</v>
      </c>
      <c r="P37" s="76">
        <f>分析係数表!C40</f>
        <v>1</v>
      </c>
      <c r="Q37" s="82">
        <f t="shared" si="5"/>
        <v>0.70614629896011494</v>
      </c>
      <c r="R37" s="83">
        <v>0.71179275804142683</v>
      </c>
      <c r="S37" s="84">
        <f t="shared" si="6"/>
        <v>0.75562261095968586</v>
      </c>
      <c r="T37" s="85">
        <f>分析係数表!F40</f>
        <v>0.74295960523295845</v>
      </c>
      <c r="U37" s="86">
        <f t="shared" si="7"/>
        <v>0.56139707674370554</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投入係数表!AD38</f>
        <v>1.6594756057085962E-4</v>
      </c>
      <c r="E38" s="77">
        <f t="shared" si="0"/>
        <v>1.6594756057085963E-2</v>
      </c>
      <c r="F38" s="76">
        <f>分析係数表!C41</f>
        <v>0.7716092186228849</v>
      </c>
      <c r="G38" s="77">
        <f t="shared" si="1"/>
        <v>1.2804666754445486E-2</v>
      </c>
      <c r="H38" s="77">
        <v>2.006463698874927E-2</v>
      </c>
      <c r="I38" s="77">
        <f t="shared" si="2"/>
        <v>2.006463698874927E-2</v>
      </c>
      <c r="J38" s="76">
        <f>分析係数表!G41</f>
        <v>0.4437271381292458</v>
      </c>
      <c r="K38" s="78">
        <f t="shared" si="3"/>
        <v>8.9032239486199222E-3</v>
      </c>
      <c r="L38" s="79"/>
      <c r="M38" s="80"/>
      <c r="N38" s="81">
        <f>分析係数表!H41</f>
        <v>4.8285080570498094E-2</v>
      </c>
      <c r="O38" s="82">
        <f t="shared" si="4"/>
        <v>1.0771425732706774</v>
      </c>
      <c r="P38" s="76">
        <f>分析係数表!C41</f>
        <v>0.7716092186228849</v>
      </c>
      <c r="Q38" s="82">
        <f t="shared" si="5"/>
        <v>0.83113313930683097</v>
      </c>
      <c r="R38" s="83">
        <v>0.84703902807975573</v>
      </c>
      <c r="S38" s="84">
        <f t="shared" si="6"/>
        <v>0.867103665068505</v>
      </c>
      <c r="T38" s="85">
        <f>分析係数表!F41</f>
        <v>0.54924555826511057</v>
      </c>
      <c r="U38" s="86">
        <f t="shared" si="7"/>
        <v>0.47625283659427448</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投入係数表!AD39</f>
        <v>2.5998451156101338E-3</v>
      </c>
      <c r="E39" s="77">
        <f>$C$32*D39</f>
        <v>0.25998451156101338</v>
      </c>
      <c r="F39" s="76">
        <f>分析係数表!C42</f>
        <v>0.97588334268087495</v>
      </c>
      <c r="G39" s="77">
        <f>E39*F39</f>
        <v>0.25371455418741629</v>
      </c>
      <c r="H39" s="77">
        <v>0.27684014464760981</v>
      </c>
      <c r="I39" s="77">
        <f>C39+H39</f>
        <v>0.27684014464760981</v>
      </c>
      <c r="J39" s="76">
        <f>分析係数表!G42</f>
        <v>0.48510773130544993</v>
      </c>
      <c r="K39" s="78">
        <f>I39*J39</f>
        <v>0.13429729450427458</v>
      </c>
      <c r="L39" s="79"/>
      <c r="M39" s="80"/>
      <c r="N39" s="81">
        <f>分析係数表!H42</f>
        <v>1.103120860117981E-2</v>
      </c>
      <c r="O39" s="82">
        <f t="shared" si="4"/>
        <v>0.24608397207936722</v>
      </c>
      <c r="P39" s="76">
        <f>分析係数表!C42</f>
        <v>0.97588334268087495</v>
      </c>
      <c r="Q39" s="82">
        <f>O39*P39</f>
        <v>0.24014924925299999</v>
      </c>
      <c r="R39" s="83">
        <v>0.25444498442666247</v>
      </c>
      <c r="S39" s="84">
        <f>I39+R39</f>
        <v>0.53128512907427228</v>
      </c>
      <c r="T39" s="85">
        <f>分析係数表!F42</f>
        <v>0.55931558935361214</v>
      </c>
      <c r="U39" s="86">
        <f>S39*T39</f>
        <v>0.29715605508298648</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投入係数表!AD40</f>
        <v>0.1158129586606188</v>
      </c>
      <c r="E40" s="77">
        <f>$C$32*D40</f>
        <v>11.581295866061881</v>
      </c>
      <c r="F40" s="76">
        <f>分析係数表!C43</f>
        <v>0.34022693007694482</v>
      </c>
      <c r="G40" s="77">
        <f>E40*F40</f>
        <v>3.9402687388230455</v>
      </c>
      <c r="H40" s="77">
        <v>4.469601521032283</v>
      </c>
      <c r="I40" s="77">
        <f>C40+H40</f>
        <v>4.469601521032283</v>
      </c>
      <c r="J40" s="76">
        <f>分析係数表!G43</f>
        <v>0.33724329370148376</v>
      </c>
      <c r="K40" s="78">
        <f>I40*J40</f>
        <v>1.5073431384860887</v>
      </c>
      <c r="L40" s="79"/>
      <c r="M40" s="80"/>
      <c r="N40" s="81">
        <f>分析係数表!H43</f>
        <v>3.0928867340200058E-2</v>
      </c>
      <c r="O40" s="82">
        <f t="shared" si="4"/>
        <v>0.68996052945442632</v>
      </c>
      <c r="P40" s="76">
        <f>分析係数表!C43</f>
        <v>0.34022693007694482</v>
      </c>
      <c r="Q40" s="82">
        <f>O40*P40</f>
        <v>0.23474315281054292</v>
      </c>
      <c r="R40" s="83">
        <v>0.51522635691607066</v>
      </c>
      <c r="S40" s="84">
        <f>I40+R40</f>
        <v>4.9848278779483532</v>
      </c>
      <c r="T40" s="85">
        <f>分析係数表!F43</f>
        <v>0.5626289672791589</v>
      </c>
      <c r="U40" s="86">
        <f>S40*T40</f>
        <v>2.8046085610344433</v>
      </c>
      <c r="V40" s="87">
        <f>分析係数表!D43</f>
        <v>0.16253561953424389</v>
      </c>
      <c r="W40" s="88">
        <f>ROUND(S40*V40,0)</f>
        <v>1</v>
      </c>
      <c r="X40" s="76">
        <f>分析係数表!E43</f>
        <v>0.12361206642429007</v>
      </c>
      <c r="Y40" s="89">
        <f>ROUND(S40*X40,0)</f>
        <v>1</v>
      </c>
    </row>
    <row r="41" spans="1:25" x14ac:dyDescent="0.2">
      <c r="A41" s="6" t="s">
        <v>341</v>
      </c>
      <c r="B41" s="5" t="s">
        <v>42</v>
      </c>
      <c r="C41" s="90"/>
      <c r="D41" s="76">
        <f>投入係数表!AD41</f>
        <v>1.8438617841206624E-4</v>
      </c>
      <c r="E41" s="77">
        <f>$C$32*D41</f>
        <v>1.8438617841206623E-2</v>
      </c>
      <c r="F41" s="76">
        <f>分析係数表!C44</f>
        <v>0.45077084579422144</v>
      </c>
      <c r="G41" s="77">
        <f>E41*F41</f>
        <v>8.3115913595571307E-3</v>
      </c>
      <c r="H41" s="77">
        <v>1.5848430521108781E-2</v>
      </c>
      <c r="I41" s="77">
        <f>C41+H41</f>
        <v>1.5848430521108781E-2</v>
      </c>
      <c r="J41" s="76">
        <f>分析係数表!G44</f>
        <v>0.26937180019371798</v>
      </c>
      <c r="K41" s="78">
        <f>I41*J41</f>
        <v>4.2691202597161361E-3</v>
      </c>
      <c r="L41" s="79"/>
      <c r="M41" s="80"/>
      <c r="N41" s="81">
        <f>分析係数表!H44</f>
        <v>0.10969619474561307</v>
      </c>
      <c r="O41" s="82">
        <f t="shared" si="4"/>
        <v>2.4471004312351741</v>
      </c>
      <c r="P41" s="76">
        <f>分析係数表!C44</f>
        <v>0.45077084579422144</v>
      </c>
      <c r="Q41" s="82">
        <f>O41*P41</f>
        <v>1.1030815311312834</v>
      </c>
      <c r="R41" s="83">
        <v>1.1206732413457181</v>
      </c>
      <c r="S41" s="84">
        <f>I41+R41</f>
        <v>1.136521671866827</v>
      </c>
      <c r="T41" s="85">
        <f>分析係数表!F44</f>
        <v>0.50977584059775838</v>
      </c>
      <c r="U41" s="86">
        <f>S41*T41</f>
        <v>0.57937129063348147</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投入係数表!AD42</f>
        <v>2.2310727587860012E-3</v>
      </c>
      <c r="E42" s="77">
        <f>$C$32*D42</f>
        <v>0.22310727587860013</v>
      </c>
      <c r="F42" s="76">
        <f>分析係数表!C45</f>
        <v>1</v>
      </c>
      <c r="G42" s="77">
        <f>E42*F42</f>
        <v>0.22310727587860013</v>
      </c>
      <c r="H42" s="77">
        <v>0.24292540001601048</v>
      </c>
      <c r="I42" s="77">
        <f>C42+H42</f>
        <v>0.24292540001601048</v>
      </c>
      <c r="J42" s="76">
        <f>分析係数表!G45</f>
        <v>0</v>
      </c>
      <c r="K42" s="78">
        <f>I42*J42</f>
        <v>0</v>
      </c>
      <c r="L42" s="79"/>
      <c r="M42" s="80"/>
      <c r="N42" s="81">
        <f>分析係数表!H45</f>
        <v>0</v>
      </c>
      <c r="O42" s="82">
        <f t="shared" si="4"/>
        <v>0</v>
      </c>
      <c r="P42" s="76">
        <f>分析係数表!C45</f>
        <v>1</v>
      </c>
      <c r="Q42" s="82">
        <f>O42*P42</f>
        <v>0</v>
      </c>
      <c r="R42" s="83">
        <v>1.3264240859950427E-2</v>
      </c>
      <c r="S42" s="84">
        <f>I42+R42</f>
        <v>0.25618964087596091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8.5923959140022863E-3</v>
      </c>
      <c r="E43" s="77">
        <f>$C$32*D43</f>
        <v>0.85923959140022865</v>
      </c>
      <c r="F43" s="76">
        <f>分析係数表!C46</f>
        <v>7.4198450828512619E-2</v>
      </c>
      <c r="G43" s="77">
        <f>E43*F43</f>
        <v>6.3754246572421139E-2</v>
      </c>
      <c r="H43" s="77">
        <v>7.1864442442359081E-2</v>
      </c>
      <c r="I43" s="77">
        <f>C43+H43</f>
        <v>7.1864442442359081E-2</v>
      </c>
      <c r="J43" s="76">
        <f>分析係数表!G46</f>
        <v>9.2287409360580098E-3</v>
      </c>
      <c r="K43" s="78">
        <f>I43*J43</f>
        <v>6.6321832181478395E-4</v>
      </c>
      <c r="L43" s="79"/>
      <c r="M43" s="80"/>
      <c r="N43" s="81">
        <f>分析係数表!H46</f>
        <v>2.0514344703613255E-2</v>
      </c>
      <c r="O43" s="82">
        <f t="shared" si="4"/>
        <v>0.45763357504911639</v>
      </c>
      <c r="P43" s="76">
        <f>分析係数表!C46</f>
        <v>7.4198450828512619E-2</v>
      </c>
      <c r="Q43" s="82">
        <f>O43*P43</f>
        <v>3.3955702315758299E-2</v>
      </c>
      <c r="R43" s="83">
        <v>4.0214784371480114E-2</v>
      </c>
      <c r="S43" s="84">
        <f>I43+R43</f>
        <v>0.11207922681383919</v>
      </c>
      <c r="T43" s="85">
        <f>分析係数表!F46</f>
        <v>0.31311799604482532</v>
      </c>
      <c r="U43" s="86">
        <f>S43*T43</f>
        <v>3.5094022898202779E-2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投入係数表!AD44</f>
        <v>0.32391119961647674</v>
      </c>
      <c r="E44" s="91">
        <f>SUM(E5:E43)</f>
        <v>32.391119961647675</v>
      </c>
      <c r="F44" s="92">
        <f>分析係数表!C47</f>
        <v>0.51595339019249375</v>
      </c>
      <c r="G44" s="91">
        <f>SUM(G5:G43)</f>
        <v>13.547442965649349</v>
      </c>
      <c r="H44" s="91">
        <f>SUM(H5:H43)</f>
        <v>15.703329624288896</v>
      </c>
      <c r="I44" s="91">
        <f>SUM(I5:I43)</f>
        <v>115.7033296242889</v>
      </c>
      <c r="J44" s="92">
        <f>分析係数表!G47</f>
        <v>0.27631170572057684</v>
      </c>
      <c r="K44" s="93">
        <f>SUM(K5:K43)</f>
        <v>35.560009359468047</v>
      </c>
      <c r="L44" s="94">
        <f>最終需要_まとめ!$L$33</f>
        <v>0.62733333333333341</v>
      </c>
      <c r="M44" s="91">
        <f>K44*L44</f>
        <v>22.307979204839626</v>
      </c>
      <c r="N44" s="95">
        <f>分析係数表!H47</f>
        <v>1</v>
      </c>
      <c r="O44" s="96">
        <f>SUM(O5:O43)</f>
        <v>22.307979204839626</v>
      </c>
      <c r="P44" s="92">
        <f>分析係数表!C47</f>
        <v>0.51595339019249375</v>
      </c>
      <c r="Q44" s="96">
        <f>SUM(Q5:Q43)</f>
        <v>12.770488477845685</v>
      </c>
      <c r="R44" s="91">
        <f>SUM(R5:R43)</f>
        <v>14.393668960782506</v>
      </c>
      <c r="S44" s="97">
        <f>SUM(S5:S43)</f>
        <v>130.09699858507142</v>
      </c>
      <c r="T44" s="98">
        <f>分析係数表!F47</f>
        <v>0.58636886885395456</v>
      </c>
      <c r="U44" s="99">
        <f>SUM(U5:U43)</f>
        <v>83.888799902310708</v>
      </c>
      <c r="V44" s="100">
        <f>分析係数表!D47</f>
        <v>7.5124891062718996E-2</v>
      </c>
      <c r="W44" s="101">
        <f>SUM(W5:W43)</f>
        <v>7</v>
      </c>
      <c r="X44" s="92">
        <f>分析係数表!E47</f>
        <v>6.0854966829428862E-2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291</v>
      </c>
      <c r="S2" s="3" t="s">
        <v>153</v>
      </c>
      <c r="U2" s="64" t="s">
        <v>210</v>
      </c>
      <c r="W2" s="3" t="s">
        <v>130</v>
      </c>
      <c r="Y2" s="3" t="s">
        <v>154</v>
      </c>
    </row>
    <row r="3" spans="1:25" ht="44" x14ac:dyDescent="0.2">
      <c r="B3" s="65"/>
      <c r="C3" s="66" t="s">
        <v>228</v>
      </c>
      <c r="D3" s="66" t="s">
        <v>233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2.7844992495774523E-6</v>
      </c>
      <c r="E5" s="77">
        <f t="shared" ref="E5:E38" si="0">$C$33*D5</f>
        <v>2.7844992495774522E-4</v>
      </c>
      <c r="F5" s="76">
        <f>分析係数表!C8</f>
        <v>4.9649173197653385E-3</v>
      </c>
      <c r="G5" s="77">
        <f t="shared" ref="G5:G38" si="1">E5*F5</f>
        <v>1.3824808551100679E-6</v>
      </c>
      <c r="H5" s="77">
        <f t="array" ref="H5:H43">MMULT(逆行列係数!C5:AO43,'29'!G5:G43)</f>
        <v>1.0319461053851702E-5</v>
      </c>
      <c r="I5" s="77">
        <f t="shared" ref="I5:I38" si="2">C5+H5</f>
        <v>1.0319461053851702E-5</v>
      </c>
      <c r="J5" s="76">
        <f>分析係数表!G8</f>
        <v>0.11989459815546773</v>
      </c>
      <c r="K5" s="78">
        <f t="shared" ref="K5:K38" si="3">I5*J5</f>
        <v>1.2372476362325493E-6</v>
      </c>
      <c r="L5" s="79" t="s">
        <v>186</v>
      </c>
      <c r="M5" s="80" t="s">
        <v>186</v>
      </c>
      <c r="N5" s="81">
        <f>分析係数表!H8</f>
        <v>9.9138626395589742E-3</v>
      </c>
      <c r="O5" s="82">
        <f t="shared" ref="O5:O43" si="4">$M$44*N5</f>
        <v>4.609727745702713E-2</v>
      </c>
      <c r="P5" s="76">
        <f>分析係数表!C8</f>
        <v>4.9649173197653385E-3</v>
      </c>
      <c r="Q5" s="82">
        <f t="shared" ref="Q5:Q38" si="5">O5*P5</f>
        <v>2.2886917124042229E-4</v>
      </c>
      <c r="R5" s="83">
        <f t="array" ref="R5:R43">MMULT(逆行列係数!C5:AO43,'29'!Q5:Q43)</f>
        <v>3.4652023403304973E-4</v>
      </c>
      <c r="S5" s="84">
        <f t="shared" ref="S5:S38" si="6">I5+R5</f>
        <v>3.5683969508690141E-4</v>
      </c>
      <c r="T5" s="85">
        <f>分析係数表!F8</f>
        <v>0.45454545454545453</v>
      </c>
      <c r="U5" s="86">
        <f t="shared" ref="U5:U38" si="7">S5*T5</f>
        <v>1.62199861403137E-4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投入係数表!AE6</f>
        <v>0</v>
      </c>
      <c r="E6" s="77">
        <f t="shared" si="0"/>
        <v>0</v>
      </c>
      <c r="F6" s="76">
        <f>分析係数表!C9</f>
        <v>0.15391380826737022</v>
      </c>
      <c r="G6" s="77">
        <f t="shared" si="1"/>
        <v>0</v>
      </c>
      <c r="H6" s="77">
        <v>2.0601763621275694E-5</v>
      </c>
      <c r="I6" s="77">
        <f t="shared" si="2"/>
        <v>2.0601763621275694E-5</v>
      </c>
      <c r="J6" s="76">
        <f>分析係数表!G9</f>
        <v>0.24468085106382978</v>
      </c>
      <c r="K6" s="78">
        <f t="shared" si="3"/>
        <v>5.0408570562695847E-6</v>
      </c>
      <c r="L6" s="79"/>
      <c r="M6" s="80"/>
      <c r="N6" s="81">
        <f>分析係数表!H9</f>
        <v>5.2529564767522905E-4</v>
      </c>
      <c r="O6" s="82">
        <f t="shared" si="4"/>
        <v>2.4425090500276503E-3</v>
      </c>
      <c r="P6" s="76">
        <f>分析係数表!C9</f>
        <v>0.15391380826737022</v>
      </c>
      <c r="Q6" s="82">
        <f t="shared" si="5"/>
        <v>3.7593586961727233E-4</v>
      </c>
      <c r="R6" s="83">
        <v>4.3587904964882587E-4</v>
      </c>
      <c r="S6" s="84">
        <f t="shared" si="6"/>
        <v>4.5648081327010154E-4</v>
      </c>
      <c r="T6" s="85">
        <f>分析係数表!F9</f>
        <v>0.66489361702127658</v>
      </c>
      <c r="U6" s="86">
        <f t="shared" si="7"/>
        <v>3.0351117903597177E-4</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投入係数表!AE7</f>
        <v>0</v>
      </c>
      <c r="E7" s="77">
        <f t="shared" si="0"/>
        <v>0</v>
      </c>
      <c r="F7" s="76">
        <f>分析係数表!C10</f>
        <v>3.7301329873500322E-3</v>
      </c>
      <c r="G7" s="77">
        <f t="shared" si="1"/>
        <v>0</v>
      </c>
      <c r="H7" s="77">
        <v>5.6658354468048205E-7</v>
      </c>
      <c r="I7" s="77">
        <f t="shared" si="2"/>
        <v>5.6658354468048205E-7</v>
      </c>
      <c r="J7" s="76">
        <f>分析係数表!G10</f>
        <v>0.17857142857142858</v>
      </c>
      <c r="K7" s="78">
        <f t="shared" si="3"/>
        <v>1.0117563297865751E-7</v>
      </c>
      <c r="L7" s="79"/>
      <c r="M7" s="80"/>
      <c r="N7" s="81">
        <f>分析係数表!H10</f>
        <v>9.7827374022421611E-4</v>
      </c>
      <c r="O7" s="82">
        <f t="shared" si="4"/>
        <v>4.5487573987655627E-3</v>
      </c>
      <c r="P7" s="76">
        <f>分析係数表!C10</f>
        <v>3.7301329873500322E-3</v>
      </c>
      <c r="Q7" s="82">
        <f t="shared" si="5"/>
        <v>1.6967470024587951E-5</v>
      </c>
      <c r="R7" s="83">
        <v>3.3369265596365354E-5</v>
      </c>
      <c r="S7" s="84">
        <f t="shared" si="6"/>
        <v>3.3935849141045834E-5</v>
      </c>
      <c r="T7" s="85">
        <f>分析係数表!F10</f>
        <v>0.5178571428571429</v>
      </c>
      <c r="U7" s="86">
        <f t="shared" si="7"/>
        <v>1.7573921876613024E-5</v>
      </c>
      <c r="V7" s="87">
        <f>分析係数表!D10</f>
        <v>0</v>
      </c>
      <c r="W7" s="88">
        <f t="shared" si="8"/>
        <v>0</v>
      </c>
      <c r="X7" s="76">
        <f>分析係数表!E10</f>
        <v>0</v>
      </c>
      <c r="Y7" s="89">
        <f t="shared" si="9"/>
        <v>0</v>
      </c>
    </row>
    <row r="8" spans="1:25" x14ac:dyDescent="0.2">
      <c r="A8" s="6" t="s">
        <v>222</v>
      </c>
      <c r="B8" s="5" t="s">
        <v>27</v>
      </c>
      <c r="C8" s="90"/>
      <c r="D8" s="76">
        <f>投入係数表!AE8</f>
        <v>0</v>
      </c>
      <c r="E8" s="77">
        <f t="shared" si="0"/>
        <v>0</v>
      </c>
      <c r="F8" s="76">
        <f>分析係数表!C11</f>
        <v>0.13696369636963701</v>
      </c>
      <c r="G8" s="77">
        <f t="shared" si="1"/>
        <v>0</v>
      </c>
      <c r="H8" s="77">
        <v>1.3595756056512312E-3</v>
      </c>
      <c r="I8" s="77">
        <f t="shared" si="2"/>
        <v>1.3595756056512312E-3</v>
      </c>
      <c r="J8" s="76">
        <f>分析係数表!G11</f>
        <v>0.3392857142857143</v>
      </c>
      <c r="K8" s="78">
        <f t="shared" si="3"/>
        <v>4.6128458048881062E-4</v>
      </c>
      <c r="L8" s="79"/>
      <c r="M8" s="80"/>
      <c r="N8" s="81">
        <f>分析係数表!H11</f>
        <v>-1.9072761791536302E-5</v>
      </c>
      <c r="O8" s="82">
        <f t="shared" si="4"/>
        <v>-8.8684140999491074E-5</v>
      </c>
      <c r="P8" s="76">
        <f>分析係数表!C11</f>
        <v>0.13696369636963701</v>
      </c>
      <c r="Q8" s="82">
        <f t="shared" si="5"/>
        <v>-1.2146507760656373E-5</v>
      </c>
      <c r="R8" s="83">
        <v>2.2351956225660026E-4</v>
      </c>
      <c r="S8" s="84">
        <f t="shared" si="6"/>
        <v>1.5830951679078314E-3</v>
      </c>
      <c r="T8" s="85">
        <f>分析係数表!F11</f>
        <v>0.56043956043956045</v>
      </c>
      <c r="U8" s="86">
        <f t="shared" si="7"/>
        <v>8.8722916003625715E-4</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投入係数表!AE9</f>
        <v>0</v>
      </c>
      <c r="E9" s="77">
        <f t="shared" si="0"/>
        <v>0</v>
      </c>
      <c r="F9" s="76">
        <f>分析係数表!C12</f>
        <v>0.20704451619317732</v>
      </c>
      <c r="G9" s="77">
        <f t="shared" si="1"/>
        <v>0</v>
      </c>
      <c r="H9" s="77">
        <v>8.5641315631001928E-4</v>
      </c>
      <c r="I9" s="77">
        <f t="shared" si="2"/>
        <v>8.5641315631001928E-4</v>
      </c>
      <c r="J9" s="76">
        <f>分析係数表!G12</f>
        <v>0.14105339609201503</v>
      </c>
      <c r="K9" s="78">
        <f t="shared" si="3"/>
        <v>1.2079998415540994E-4</v>
      </c>
      <c r="L9" s="79"/>
      <c r="M9" s="80"/>
      <c r="N9" s="81">
        <f>分析係数表!H12</f>
        <v>8.4721207878004259E-2</v>
      </c>
      <c r="O9" s="82">
        <f t="shared" si="4"/>
        <v>0.39393495431973935</v>
      </c>
      <c r="P9" s="76">
        <f>分析係数表!C12</f>
        <v>0.20704451619317732</v>
      </c>
      <c r="Q9" s="82">
        <f t="shared" si="5"/>
        <v>8.1562072028711838E-2</v>
      </c>
      <c r="R9" s="83">
        <v>9.3039628967767435E-2</v>
      </c>
      <c r="S9" s="84">
        <f t="shared" si="6"/>
        <v>9.3896042124077456E-2</v>
      </c>
      <c r="T9" s="85">
        <f>分析係数表!F12</f>
        <v>0.31004441526879617</v>
      </c>
      <c r="U9" s="86">
        <f t="shared" si="7"/>
        <v>2.9111943476413847E-2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投入係数表!AE10</f>
        <v>2.5060493246197071E-5</v>
      </c>
      <c r="E10" s="77">
        <f t="shared" si="0"/>
        <v>2.5060493246197072E-3</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6.327243943059524E-2</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投入係数表!AE11</f>
        <v>3.8147639719211097E-4</v>
      </c>
      <c r="E11" s="77">
        <f t="shared" si="0"/>
        <v>3.8147639719211097E-2</v>
      </c>
      <c r="F11" s="76">
        <f>分析係数表!C14</f>
        <v>3.4828780992665287E-2</v>
      </c>
      <c r="G11" s="77">
        <f t="shared" si="1"/>
        <v>1.3286357891675027E-3</v>
      </c>
      <c r="H11" s="77">
        <v>4.1282346446092633E-3</v>
      </c>
      <c r="I11" s="77">
        <f t="shared" si="2"/>
        <v>4.1282346446092633E-3</v>
      </c>
      <c r="J11" s="76">
        <f>分析係数表!G14</f>
        <v>0.17656215254614188</v>
      </c>
      <c r="K11" s="78">
        <f t="shared" si="3"/>
        <v>7.2888999506776856E-4</v>
      </c>
      <c r="L11" s="79"/>
      <c r="M11" s="80"/>
      <c r="N11" s="81">
        <f>分析係数表!H14</f>
        <v>1.0569488826143035E-3</v>
      </c>
      <c r="O11" s="82">
        <f t="shared" si="4"/>
        <v>4.9145794803884639E-3</v>
      </c>
      <c r="P11" s="76">
        <f>分析係数表!C14</f>
        <v>3.4828780992665287E-2</v>
      </c>
      <c r="Q11" s="82">
        <f t="shared" si="5"/>
        <v>1.7116881239349658E-4</v>
      </c>
      <c r="R11" s="83">
        <v>7.2191913817939925E-4</v>
      </c>
      <c r="S11" s="84">
        <f t="shared" si="6"/>
        <v>4.8501537827886623E-3</v>
      </c>
      <c r="T11" s="85">
        <f>分析係数表!F14</f>
        <v>0.31487658438959304</v>
      </c>
      <c r="U11" s="86">
        <f t="shared" si="7"/>
        <v>1.5271998568887582E-3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投入係数表!AE12</f>
        <v>3.3413990994929428E-5</v>
      </c>
      <c r="E12" s="77">
        <f t="shared" si="0"/>
        <v>3.3413990994929426E-3</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3.5998370900710085E-2</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投入係数表!AE13</f>
        <v>3.564159039459139E-4</v>
      </c>
      <c r="E13" s="77">
        <f t="shared" si="0"/>
        <v>3.5641590394591388E-2</v>
      </c>
      <c r="F13" s="76">
        <f>分析係数表!C16</f>
        <v>1.5929944110702698E-2</v>
      </c>
      <c r="G13" s="77">
        <f t="shared" si="1"/>
        <v>5.6776854300239897E-4</v>
      </c>
      <c r="H13" s="77">
        <v>9.694323000077323E-4</v>
      </c>
      <c r="I13" s="77">
        <f t="shared" si="2"/>
        <v>9.694323000077323E-4</v>
      </c>
      <c r="J13" s="76">
        <f>分析係数表!G16</f>
        <v>3.3304867634500426E-2</v>
      </c>
      <c r="K13" s="78">
        <f t="shared" si="3"/>
        <v>3.2286814432366832E-5</v>
      </c>
      <c r="L13" s="79"/>
      <c r="M13" s="80"/>
      <c r="N13" s="81">
        <f>分析係数表!H16</f>
        <v>1.5715955716225912E-2</v>
      </c>
      <c r="O13" s="82">
        <f t="shared" si="4"/>
        <v>7.3075732183580641E-2</v>
      </c>
      <c r="P13" s="76">
        <f>分析係数表!C16</f>
        <v>1.5929944110702698E-2</v>
      </c>
      <c r="Q13" s="82">
        <f t="shared" si="5"/>
        <v>1.1640923295331181E-3</v>
      </c>
      <c r="R13" s="83">
        <v>1.3503400804732088E-3</v>
      </c>
      <c r="S13" s="84">
        <f t="shared" si="6"/>
        <v>2.3197723804809414E-3</v>
      </c>
      <c r="T13" s="85">
        <f>分析係数表!F16</f>
        <v>0.28693424423569597</v>
      </c>
      <c r="U13" s="86">
        <f t="shared" si="7"/>
        <v>6.6562213479214028E-4</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投入係数表!AE14</f>
        <v>5.4019285441802569E-4</v>
      </c>
      <c r="E14" s="77">
        <f t="shared" si="0"/>
        <v>5.4019285441802567E-2</v>
      </c>
      <c r="F14" s="76">
        <f>分析係数表!C17</f>
        <v>3.0755163958272713E-2</v>
      </c>
      <c r="G14" s="77">
        <f t="shared" si="1"/>
        <v>1.6613719806713723E-3</v>
      </c>
      <c r="H14" s="77">
        <v>3.3827127238413397E-3</v>
      </c>
      <c r="I14" s="77">
        <f t="shared" si="2"/>
        <v>3.3827127238413397E-3</v>
      </c>
      <c r="J14" s="76">
        <f>分析係数表!G17</f>
        <v>0.21735668789808918</v>
      </c>
      <c r="K14" s="78">
        <f t="shared" si="3"/>
        <v>7.3525523376487723E-4</v>
      </c>
      <c r="L14" s="79"/>
      <c r="M14" s="80"/>
      <c r="N14" s="81">
        <f>分析係数表!H17</f>
        <v>2.8450203005708319E-3</v>
      </c>
      <c r="O14" s="82">
        <f t="shared" si="4"/>
        <v>1.3228717699090752E-2</v>
      </c>
      <c r="P14" s="76">
        <f>分析係数表!C17</f>
        <v>3.0755163958272713E-2</v>
      </c>
      <c r="Q14" s="82">
        <f t="shared" si="5"/>
        <v>4.0685138179324021E-4</v>
      </c>
      <c r="R14" s="83">
        <v>8.6885712043374762E-4</v>
      </c>
      <c r="S14" s="84">
        <f t="shared" si="6"/>
        <v>4.2515698442750875E-3</v>
      </c>
      <c r="T14" s="85">
        <f>分析係数表!F17</f>
        <v>0.33877388535031849</v>
      </c>
      <c r="U14" s="86">
        <f t="shared" si="7"/>
        <v>1.44032083498332E-3</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投入係数表!AE15</f>
        <v>6.9612481239436305E-5</v>
      </c>
      <c r="E15" s="77">
        <f t="shared" si="0"/>
        <v>6.9612481239436303E-3</v>
      </c>
      <c r="F15" s="76">
        <f>分析係数表!C18</f>
        <v>0.10308017346825304</v>
      </c>
      <c r="G15" s="77">
        <f t="shared" si="1"/>
        <v>7.1756666417166048E-4</v>
      </c>
      <c r="H15" s="77">
        <v>6.5201972640914095E-3</v>
      </c>
      <c r="I15" s="77">
        <f t="shared" si="2"/>
        <v>6.5201972640914095E-3</v>
      </c>
      <c r="J15" s="76">
        <f>分析係数表!G18</f>
        <v>0.21565836298932384</v>
      </c>
      <c r="K15" s="78">
        <f t="shared" si="3"/>
        <v>1.4061350683414213E-3</v>
      </c>
      <c r="L15" s="79"/>
      <c r="M15" s="80"/>
      <c r="N15" s="81">
        <f>分析係数表!H18</f>
        <v>4.148325689659146E-4</v>
      </c>
      <c r="O15" s="82">
        <f t="shared" si="4"/>
        <v>1.928880066738931E-3</v>
      </c>
      <c r="P15" s="76">
        <f>分析係数表!C18</f>
        <v>0.10308017346825304</v>
      </c>
      <c r="Q15" s="82">
        <f t="shared" si="5"/>
        <v>1.9882929187890451E-4</v>
      </c>
      <c r="R15" s="83">
        <v>4.9659893357185297E-4</v>
      </c>
      <c r="S15" s="84">
        <f t="shared" si="6"/>
        <v>7.0167961976632621E-3</v>
      </c>
      <c r="T15" s="85">
        <f>分析係数表!F18</f>
        <v>0.45978647686832741</v>
      </c>
      <c r="U15" s="86">
        <f t="shared" si="7"/>
        <v>3.2262280026266674E-3</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投入係数表!AE16</f>
        <v>0</v>
      </c>
      <c r="E16" s="77">
        <f t="shared" si="0"/>
        <v>0</v>
      </c>
      <c r="F16" s="76">
        <f>分析係数表!C19</f>
        <v>0.24776062511911567</v>
      </c>
      <c r="G16" s="77">
        <f t="shared" si="1"/>
        <v>0</v>
      </c>
      <c r="H16" s="77">
        <v>7.2142182658926001E-3</v>
      </c>
      <c r="I16" s="77">
        <f t="shared" si="2"/>
        <v>7.2142182658926001E-3</v>
      </c>
      <c r="J16" s="76">
        <f>分析係数表!G19</f>
        <v>5.7676438653637349E-2</v>
      </c>
      <c r="K16" s="78">
        <f t="shared" si="3"/>
        <v>4.1609041724670456E-4</v>
      </c>
      <c r="L16" s="79"/>
      <c r="M16" s="80"/>
      <c r="N16" s="81">
        <f>分析係数表!H19</f>
        <v>-1.0648958666941103E-4</v>
      </c>
      <c r="O16" s="82">
        <f t="shared" si="4"/>
        <v>-4.9515312058049179E-4</v>
      </c>
      <c r="P16" s="76">
        <f>分析係数表!C19</f>
        <v>0.24776062511911567</v>
      </c>
      <c r="Q16" s="82">
        <f t="shared" si="5"/>
        <v>-1.2267944668470352E-4</v>
      </c>
      <c r="R16" s="83">
        <v>4.1990616533789198E-4</v>
      </c>
      <c r="S16" s="84">
        <f t="shared" si="6"/>
        <v>7.6341244312304922E-3</v>
      </c>
      <c r="T16" s="85">
        <f>分析係数表!F19</f>
        <v>0.24017372421281216</v>
      </c>
      <c r="U16" s="86">
        <f t="shared" si="7"/>
        <v>1.8335160957526438E-3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投入係数表!AE17</f>
        <v>0</v>
      </c>
      <c r="E17" s="77">
        <f t="shared" si="0"/>
        <v>0</v>
      </c>
      <c r="F17" s="76">
        <f>分析係数表!C20</f>
        <v>4.2097488921713389E-2</v>
      </c>
      <c r="G17" s="77">
        <f t="shared" si="1"/>
        <v>0</v>
      </c>
      <c r="H17" s="77">
        <v>4.8798164770601991E-4</v>
      </c>
      <c r="I17" s="77">
        <f t="shared" si="2"/>
        <v>4.8798164770601991E-4</v>
      </c>
      <c r="J17" s="76">
        <f>分析係数表!G20</f>
        <v>0.10005104645227157</v>
      </c>
      <c r="K17" s="78">
        <f t="shared" si="3"/>
        <v>4.8823074502491019E-5</v>
      </c>
      <c r="L17" s="79"/>
      <c r="M17" s="80"/>
      <c r="N17" s="81">
        <f>分析係数表!H20</f>
        <v>5.1814336200340294E-4</v>
      </c>
      <c r="O17" s="82">
        <f t="shared" si="4"/>
        <v>2.4092524971528412E-3</v>
      </c>
      <c r="P17" s="76">
        <f>分析係数表!C20</f>
        <v>4.2097488921713389E-2</v>
      </c>
      <c r="Q17" s="82">
        <f t="shared" si="5"/>
        <v>1.0142348030850204E-4</v>
      </c>
      <c r="R17" s="83">
        <v>2.3645641709396734E-4</v>
      </c>
      <c r="S17" s="84">
        <f t="shared" si="6"/>
        <v>7.244380647999872E-4</v>
      </c>
      <c r="T17" s="85">
        <f>分析係数表!F20</f>
        <v>0.22307299642674835</v>
      </c>
      <c r="U17" s="86">
        <f t="shared" si="7"/>
        <v>1.6160256984052804E-4</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投入係数表!AE18</f>
        <v>3.0629491745351976E-4</v>
      </c>
      <c r="E18" s="77">
        <f t="shared" si="0"/>
        <v>3.0629491745351976E-2</v>
      </c>
      <c r="F18" s="76">
        <f>分析係数表!C21</f>
        <v>2.2200270354580387E-2</v>
      </c>
      <c r="G18" s="77">
        <f t="shared" si="1"/>
        <v>6.7998299757020221E-4</v>
      </c>
      <c r="H18" s="77">
        <v>2.9092399411570595E-3</v>
      </c>
      <c r="I18" s="77">
        <f t="shared" si="2"/>
        <v>2.9092399411570595E-3</v>
      </c>
      <c r="J18" s="76">
        <f>分析係数表!G21</f>
        <v>0.28466453674121406</v>
      </c>
      <c r="K18" s="78">
        <f t="shared" si="3"/>
        <v>8.2815744011851124E-4</v>
      </c>
      <c r="L18" s="79"/>
      <c r="M18" s="80"/>
      <c r="N18" s="81">
        <f>分析係数表!H21</f>
        <v>8.5827428061913363E-4</v>
      </c>
      <c r="O18" s="82">
        <f t="shared" si="4"/>
        <v>3.9907863449770986E-3</v>
      </c>
      <c r="P18" s="76">
        <f>分析係数表!C21</f>
        <v>2.2200270354580387E-2</v>
      </c>
      <c r="Q18" s="82">
        <f t="shared" si="5"/>
        <v>8.85965357858593E-5</v>
      </c>
      <c r="R18" s="83">
        <v>2.4681566512998538E-4</v>
      </c>
      <c r="S18" s="84">
        <f t="shared" si="6"/>
        <v>3.1560556062870449E-3</v>
      </c>
      <c r="T18" s="85">
        <f>分析係数表!F21</f>
        <v>0.42523961661341853</v>
      </c>
      <c r="U18" s="86">
        <f t="shared" si="7"/>
        <v>1.3420798760281332E-3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投入係数表!AE19</f>
        <v>0</v>
      </c>
      <c r="E19" s="77">
        <f t="shared" si="0"/>
        <v>0</v>
      </c>
      <c r="F19" s="76">
        <f>分析係数表!C22</f>
        <v>3.5555555555555562E-2</v>
      </c>
      <c r="G19" s="77">
        <f t="shared" si="1"/>
        <v>0</v>
      </c>
      <c r="H19" s="77">
        <v>9.6339526875179645E-4</v>
      </c>
      <c r="I19" s="77">
        <f t="shared" si="2"/>
        <v>9.6339526875179645E-4</v>
      </c>
      <c r="J19" s="76">
        <f>分析係数表!G22</f>
        <v>0.1945879458794588</v>
      </c>
      <c r="K19" s="78">
        <f t="shared" si="3"/>
        <v>1.8746510641640124E-4</v>
      </c>
      <c r="L19" s="79"/>
      <c r="M19" s="80"/>
      <c r="N19" s="81">
        <f>分析係数表!H22</f>
        <v>4.0529618807014647E-5</v>
      </c>
      <c r="O19" s="82">
        <f t="shared" si="4"/>
        <v>1.8845379962391856E-4</v>
      </c>
      <c r="P19" s="76">
        <f>分析係数表!C22</f>
        <v>3.5555555555555562E-2</v>
      </c>
      <c r="Q19" s="82">
        <f t="shared" si="5"/>
        <v>6.7005795421837727E-6</v>
      </c>
      <c r="R19" s="83">
        <v>1.0919661024522857E-4</v>
      </c>
      <c r="S19" s="84">
        <f t="shared" si="6"/>
        <v>1.072591878997025E-3</v>
      </c>
      <c r="T19" s="85">
        <f>分析係数表!F22</f>
        <v>0.41303813038130383</v>
      </c>
      <c r="U19" s="86">
        <f t="shared" si="7"/>
        <v>4.430213443631009E-4</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1.1085517624936384E-4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投入係数表!AE21</f>
        <v>0</v>
      </c>
      <c r="E21" s="77">
        <f t="shared" si="0"/>
        <v>0</v>
      </c>
      <c r="F21" s="76">
        <f>分析係数表!C24</f>
        <v>0.31901223099551013</v>
      </c>
      <c r="G21" s="77">
        <f t="shared" si="1"/>
        <v>0</v>
      </c>
      <c r="H21" s="77">
        <v>3.6360212347965959E-3</v>
      </c>
      <c r="I21" s="77">
        <f t="shared" si="2"/>
        <v>3.6360212347965959E-3</v>
      </c>
      <c r="J21" s="76">
        <f>分析係数表!G24</f>
        <v>0.20822960902035437</v>
      </c>
      <c r="K21" s="78">
        <f t="shared" si="3"/>
        <v>7.5712728011140132E-4</v>
      </c>
      <c r="L21" s="79"/>
      <c r="M21" s="80"/>
      <c r="N21" s="81">
        <f>分析係数表!H24</f>
        <v>2.9960129980871608E-4</v>
      </c>
      <c r="O21" s="82">
        <f t="shared" si="4"/>
        <v>1.393080048200339E-3</v>
      </c>
      <c r="P21" s="76">
        <f>分析係数表!C24</f>
        <v>0.31901223099551013</v>
      </c>
      <c r="Q21" s="82">
        <f t="shared" si="5"/>
        <v>4.4440957413172295E-4</v>
      </c>
      <c r="R21" s="83">
        <v>1.8862506718419912E-3</v>
      </c>
      <c r="S21" s="84">
        <f t="shared" si="6"/>
        <v>5.5222719066385876E-3</v>
      </c>
      <c r="T21" s="85">
        <f>分析係数表!F24</f>
        <v>0.39288329184360815</v>
      </c>
      <c r="U21" s="86">
        <f t="shared" si="7"/>
        <v>2.1696083651356465E-3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投入係数表!AE22</f>
        <v>0</v>
      </c>
      <c r="E22" s="77">
        <f t="shared" si="0"/>
        <v>0</v>
      </c>
      <c r="F22" s="76">
        <f>分析係数表!C25</f>
        <v>9.6759875721260657E-3</v>
      </c>
      <c r="G22" s="77">
        <f t="shared" si="1"/>
        <v>0</v>
      </c>
      <c r="H22" s="77">
        <v>3.2962680942234357E-4</v>
      </c>
      <c r="I22" s="77">
        <f t="shared" si="2"/>
        <v>3.2962680942234357E-4</v>
      </c>
      <c r="J22" s="76">
        <f>分析係数表!G25</f>
        <v>0.19730305180979418</v>
      </c>
      <c r="K22" s="78">
        <f t="shared" si="3"/>
        <v>6.5036375457353811E-5</v>
      </c>
      <c r="L22" s="79"/>
      <c r="M22" s="80"/>
      <c r="N22" s="81">
        <f>分析係数表!H25</f>
        <v>4.8079253682831098E-4</v>
      </c>
      <c r="O22" s="82">
        <f t="shared" si="4"/>
        <v>2.2355793876955043E-3</v>
      </c>
      <c r="P22" s="76">
        <f>分析係数表!C25</f>
        <v>9.6759875721260657E-3</v>
      </c>
      <c r="Q22" s="82">
        <f t="shared" si="5"/>
        <v>2.1631438371842898E-5</v>
      </c>
      <c r="R22" s="83">
        <v>1.5941974550118089E-4</v>
      </c>
      <c r="S22" s="84">
        <f t="shared" si="6"/>
        <v>4.8904655492352448E-4</v>
      </c>
      <c r="T22" s="85">
        <f>分析係数表!F25</f>
        <v>0.35095812633073104</v>
      </c>
      <c r="U22" s="86">
        <f t="shared" si="7"/>
        <v>1.716348626044591E-4</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投入係数表!AE23</f>
        <v>1.3922496247887262E-5</v>
      </c>
      <c r="E23" s="77">
        <f t="shared" si="0"/>
        <v>1.3922496247887261E-3</v>
      </c>
      <c r="F23" s="76">
        <f>分析係数表!C26</f>
        <v>0.20974434975917011</v>
      </c>
      <c r="G23" s="77">
        <f t="shared" si="1"/>
        <v>2.9201649225375992E-4</v>
      </c>
      <c r="H23" s="77">
        <v>5.7312504353451144E-3</v>
      </c>
      <c r="I23" s="77">
        <f t="shared" si="2"/>
        <v>5.7312504353451144E-3</v>
      </c>
      <c r="J23" s="76">
        <f>分析係数表!G26</f>
        <v>0.19643642762868455</v>
      </c>
      <c r="K23" s="78">
        <f t="shared" si="3"/>
        <v>1.1258263613645374E-3</v>
      </c>
      <c r="L23" s="79"/>
      <c r="M23" s="80"/>
      <c r="N23" s="81">
        <f>分析係数表!H26</f>
        <v>9.4871095944733495E-3</v>
      </c>
      <c r="O23" s="82">
        <f t="shared" si="4"/>
        <v>4.4112969802163518E-2</v>
      </c>
      <c r="P23" s="76">
        <f>分析係数表!C26</f>
        <v>0.20974434975917011</v>
      </c>
      <c r="Q23" s="82">
        <f t="shared" si="5"/>
        <v>9.2524461671006936E-3</v>
      </c>
      <c r="R23" s="83">
        <v>1.0137850151987095E-2</v>
      </c>
      <c r="S23" s="84">
        <f t="shared" si="6"/>
        <v>1.5869100587332208E-2</v>
      </c>
      <c r="T23" s="85">
        <f>分析係数表!F26</f>
        <v>0.33536547042926279</v>
      </c>
      <c r="U23" s="86">
        <f t="shared" si="7"/>
        <v>5.3219483837599561E-3</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投入係数表!AE24</f>
        <v>6.6827981989858856E-5</v>
      </c>
      <c r="E24" s="77">
        <f t="shared" si="0"/>
        <v>6.6827981989858853E-3</v>
      </c>
      <c r="F24" s="76">
        <f>分析係数表!C27</f>
        <v>0.55184986183604545</v>
      </c>
      <c r="G24" s="77">
        <f t="shared" si="1"/>
        <v>3.6879012627885344E-3</v>
      </c>
      <c r="H24" s="77">
        <v>6.1822511156910103E-3</v>
      </c>
      <c r="I24" s="77">
        <f t="shared" si="2"/>
        <v>6.1822511156910103E-3</v>
      </c>
      <c r="J24" s="76">
        <f>分析係数表!G27</f>
        <v>0.17101045662340392</v>
      </c>
      <c r="K24" s="78">
        <f t="shared" si="3"/>
        <v>1.057229586254868E-3</v>
      </c>
      <c r="L24" s="79"/>
      <c r="M24" s="80"/>
      <c r="N24" s="81">
        <f>分析係数表!H27</f>
        <v>1.0662468539876775E-2</v>
      </c>
      <c r="O24" s="82">
        <f t="shared" si="4"/>
        <v>4.9578129991257158E-2</v>
      </c>
      <c r="P24" s="76">
        <f>分析係数表!C27</f>
        <v>0.55184986183604545</v>
      </c>
      <c r="Q24" s="82">
        <f t="shared" si="5"/>
        <v>2.7359684185764763E-2</v>
      </c>
      <c r="R24" s="83">
        <v>2.8122681183408205E-2</v>
      </c>
      <c r="S24" s="84">
        <f t="shared" si="6"/>
        <v>3.4304932299099214E-2</v>
      </c>
      <c r="T24" s="85">
        <f>分析係数表!F27</f>
        <v>0.32260522305711731</v>
      </c>
      <c r="U24" s="86">
        <f t="shared" si="7"/>
        <v>1.106695033631021E-2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投入係数表!AE25</f>
        <v>0</v>
      </c>
      <c r="E25" s="77">
        <f t="shared" si="0"/>
        <v>0</v>
      </c>
      <c r="F25" s="76">
        <f>分析係数表!C28</f>
        <v>0.10247957574888922</v>
      </c>
      <c r="G25" s="77">
        <f t="shared" si="1"/>
        <v>0</v>
      </c>
      <c r="H25" s="77">
        <v>7.9516011130139046E-3</v>
      </c>
      <c r="I25" s="77">
        <f t="shared" si="2"/>
        <v>7.9516011130139046E-3</v>
      </c>
      <c r="J25" s="76">
        <f>分析係数表!G28</f>
        <v>0.12481362671124566</v>
      </c>
      <c r="K25" s="78">
        <f t="shared" si="3"/>
        <v>9.9246817307644297E-4</v>
      </c>
      <c r="L25" s="79"/>
      <c r="M25" s="80"/>
      <c r="N25" s="81">
        <f>分析係数表!H28</f>
        <v>1.8186673066637845E-2</v>
      </c>
      <c r="O25" s="82">
        <f t="shared" si="4"/>
        <v>8.4564023615556386E-2</v>
      </c>
      <c r="P25" s="76">
        <f>分析係数表!C28</f>
        <v>0.10247957574888922</v>
      </c>
      <c r="Q25" s="82">
        <f t="shared" si="5"/>
        <v>8.6660852637412671E-3</v>
      </c>
      <c r="R25" s="83">
        <v>1.0119375963416178E-2</v>
      </c>
      <c r="S25" s="84">
        <f t="shared" si="6"/>
        <v>1.8070977076430083E-2</v>
      </c>
      <c r="T25" s="85">
        <f>分析係数表!F28</f>
        <v>0.21379840057832197</v>
      </c>
      <c r="U25" s="86">
        <f t="shared" si="7"/>
        <v>3.8635459958282726E-3</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投入係数表!AE26</f>
        <v>6.1258983490703945E-5</v>
      </c>
      <c r="E26" s="77">
        <f t="shared" si="0"/>
        <v>6.1258983490703944E-3</v>
      </c>
      <c r="F26" s="76">
        <f>分析係数表!C29</f>
        <v>7.3115977067071958E-2</v>
      </c>
      <c r="G26" s="77">
        <f t="shared" si="1"/>
        <v>4.4790104320584494E-4</v>
      </c>
      <c r="H26" s="77">
        <v>6.0754851645270364E-3</v>
      </c>
      <c r="I26" s="77">
        <f t="shared" si="2"/>
        <v>6.0754851645270364E-3</v>
      </c>
      <c r="J26" s="76">
        <f>分析係数表!G29</f>
        <v>0.26098100897122217</v>
      </c>
      <c r="K26" s="78">
        <f t="shared" si="3"/>
        <v>1.5855862482279577E-3</v>
      </c>
      <c r="L26" s="79"/>
      <c r="M26" s="80"/>
      <c r="N26" s="81">
        <f>分析係数表!H29</f>
        <v>9.6190295301981418E-3</v>
      </c>
      <c r="O26" s="82">
        <f t="shared" si="4"/>
        <v>4.4726368444076667E-2</v>
      </c>
      <c r="P26" s="76">
        <f>分析係数表!C29</f>
        <v>7.3115977067071958E-2</v>
      </c>
      <c r="Q26" s="82">
        <f t="shared" si="5"/>
        <v>3.2702121294505204E-3</v>
      </c>
      <c r="R26" s="83">
        <v>4.5460941906776296E-3</v>
      </c>
      <c r="S26" s="84">
        <f t="shared" si="6"/>
        <v>1.0621579355204667E-2</v>
      </c>
      <c r="T26" s="85">
        <f>分析係数表!F29</f>
        <v>0.46988232552720494</v>
      </c>
      <c r="U26" s="86">
        <f t="shared" si="7"/>
        <v>4.9908924081953189E-3</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投入係数表!AE27</f>
        <v>8.8853371054016493E-3</v>
      </c>
      <c r="E27" s="77">
        <f t="shared" si="0"/>
        <v>0.88853371054016494</v>
      </c>
      <c r="F27" s="76">
        <f>分析係数表!C30</f>
        <v>1</v>
      </c>
      <c r="G27" s="77">
        <f t="shared" si="1"/>
        <v>0.88853371054016494</v>
      </c>
      <c r="H27" s="77">
        <v>0.92682864461305059</v>
      </c>
      <c r="I27" s="77">
        <f t="shared" si="2"/>
        <v>0.92682864461305059</v>
      </c>
      <c r="J27" s="76">
        <f>分析係数表!G30</f>
        <v>0.34448146018035225</v>
      </c>
      <c r="K27" s="78">
        <f t="shared" si="3"/>
        <v>0.31927528483328044</v>
      </c>
      <c r="L27" s="79"/>
      <c r="M27" s="80"/>
      <c r="N27" s="81">
        <f>分析係数表!H30</f>
        <v>0</v>
      </c>
      <c r="O27" s="82">
        <f t="shared" si="4"/>
        <v>0</v>
      </c>
      <c r="P27" s="76">
        <f>分析係数表!C30</f>
        <v>1</v>
      </c>
      <c r="Q27" s="82">
        <f t="shared" si="5"/>
        <v>0</v>
      </c>
      <c r="R27" s="83">
        <v>1.7265744740461407E-2</v>
      </c>
      <c r="S27" s="84">
        <f t="shared" si="6"/>
        <v>0.94409438935351198</v>
      </c>
      <c r="T27" s="85">
        <f>分析係数表!F30</f>
        <v>0.44085379748895859</v>
      </c>
      <c r="U27" s="86">
        <f t="shared" si="7"/>
        <v>0.41620759673451518</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投入係数表!AE28</f>
        <v>4.1544728803695587E-3</v>
      </c>
      <c r="E28" s="77">
        <f t="shared" si="0"/>
        <v>0.41544728803695585</v>
      </c>
      <c r="F28" s="76">
        <f>分析係数表!C31</f>
        <v>1.6119481544838443E-2</v>
      </c>
      <c r="G28" s="77">
        <f t="shared" si="1"/>
        <v>6.696794892364891E-3</v>
      </c>
      <c r="H28" s="77">
        <v>7.5769974109503504E-3</v>
      </c>
      <c r="I28" s="77">
        <f t="shared" si="2"/>
        <v>7.5769974109503504E-3</v>
      </c>
      <c r="J28" s="76">
        <f>分析係数表!G31</f>
        <v>7.1065989847715741E-2</v>
      </c>
      <c r="K28" s="78">
        <f t="shared" si="3"/>
        <v>5.3846682108276605E-4</v>
      </c>
      <c r="L28" s="79"/>
      <c r="M28" s="80"/>
      <c r="N28" s="81">
        <f>分析係数表!H31</f>
        <v>2.0936329558250998E-2</v>
      </c>
      <c r="O28" s="82">
        <f t="shared" si="4"/>
        <v>9.7349320609649695E-2</v>
      </c>
      <c r="P28" s="76">
        <f>分析係数表!C31</f>
        <v>1.6119481544838443E-2</v>
      </c>
      <c r="Q28" s="82">
        <f t="shared" si="5"/>
        <v>1.569220576969809E-3</v>
      </c>
      <c r="R28" s="83">
        <v>2.2297113676089941E-3</v>
      </c>
      <c r="S28" s="84">
        <f t="shared" si="6"/>
        <v>9.8067087785593445E-3</v>
      </c>
      <c r="T28" s="85">
        <f>分析係数表!F31</f>
        <v>0.34619289340101522</v>
      </c>
      <c r="U28" s="86">
        <f t="shared" si="7"/>
        <v>3.3950128867905952E-3</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投入係数表!AE29</f>
        <v>4.260283851853502E-4</v>
      </c>
      <c r="E29" s="77">
        <f t="shared" si="0"/>
        <v>4.2602838518535018E-2</v>
      </c>
      <c r="F29" s="76">
        <f>分析係数表!C32</f>
        <v>1</v>
      </c>
      <c r="G29" s="77">
        <f t="shared" si="1"/>
        <v>4.2602838518535018E-2</v>
      </c>
      <c r="H29" s="77">
        <v>5.744117216701556E-2</v>
      </c>
      <c r="I29" s="77">
        <f t="shared" si="2"/>
        <v>5.744117216701556E-2</v>
      </c>
      <c r="J29" s="76">
        <f>分析係数表!G32</f>
        <v>0.14031413612565444</v>
      </c>
      <c r="K29" s="78">
        <f t="shared" si="3"/>
        <v>8.0598084506597733E-3</v>
      </c>
      <c r="L29" s="79"/>
      <c r="M29" s="80"/>
      <c r="N29" s="81">
        <f>分析係数表!H32</f>
        <v>7.8667195406007442E-3</v>
      </c>
      <c r="O29" s="82">
        <f t="shared" si="4"/>
        <v>3.6578512989748423E-2</v>
      </c>
      <c r="P29" s="76">
        <f>分析係数表!C32</f>
        <v>1</v>
      </c>
      <c r="Q29" s="82">
        <f t="shared" si="5"/>
        <v>3.6578512989748423E-2</v>
      </c>
      <c r="R29" s="83">
        <v>4.8689339710080826E-2</v>
      </c>
      <c r="S29" s="84">
        <f t="shared" si="6"/>
        <v>0.10613051187709638</v>
      </c>
      <c r="T29" s="85">
        <f>分析係数表!F32</f>
        <v>0.48305318269495728</v>
      </c>
      <c r="U29" s="86">
        <f t="shared" si="7"/>
        <v>5.126668154327637E-2</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投入係数表!AE30</f>
        <v>1.1137996998309809E-5</v>
      </c>
      <c r="E30" s="77">
        <f t="shared" si="0"/>
        <v>1.1137996998309809E-3</v>
      </c>
      <c r="F30" s="76">
        <f>分析係数表!C33</f>
        <v>0.76063364256957811</v>
      </c>
      <c r="G30" s="77">
        <f t="shared" si="1"/>
        <v>8.4719352277534167E-4</v>
      </c>
      <c r="H30" s="77">
        <v>1.4911077440559929E-2</v>
      </c>
      <c r="I30" s="77">
        <f t="shared" si="2"/>
        <v>1.4911077440559929E-2</v>
      </c>
      <c r="J30" s="76">
        <f>分析係数表!G33</f>
        <v>0.50769407441433168</v>
      </c>
      <c r="K30" s="78">
        <f t="shared" si="3"/>
        <v>7.5702656597054947E-3</v>
      </c>
      <c r="L30" s="79"/>
      <c r="M30" s="80"/>
      <c r="N30" s="81">
        <f>分析係数表!H33</f>
        <v>8.9800920101816757E-4</v>
      </c>
      <c r="O30" s="82">
        <f t="shared" si="4"/>
        <v>4.1755449720593711E-3</v>
      </c>
      <c r="P30" s="76">
        <f>分析係数表!C33</f>
        <v>0.76063364256957811</v>
      </c>
      <c r="Q30" s="82">
        <f t="shared" si="5"/>
        <v>3.1760599818106065E-3</v>
      </c>
      <c r="R30" s="83">
        <v>1.0402536823309327E-2</v>
      </c>
      <c r="S30" s="84">
        <f t="shared" si="6"/>
        <v>2.5313614263869258E-2</v>
      </c>
      <c r="T30" s="85">
        <f>分析係数表!F33</f>
        <v>0.64710610932475887</v>
      </c>
      <c r="U30" s="86">
        <f t="shared" si="7"/>
        <v>1.6380594439240156E-2</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投入係数表!AE31</f>
        <v>1.133291194578023E-3</v>
      </c>
      <c r="E31" s="77">
        <f t="shared" si="0"/>
        <v>0.1133291194578023</v>
      </c>
      <c r="F31" s="76">
        <f>分析係数表!C34</f>
        <v>0.60932856586849216</v>
      </c>
      <c r="G31" s="77">
        <f t="shared" si="1"/>
        <v>6.9054669830361709E-2</v>
      </c>
      <c r="H31" s="77">
        <v>0.15731143313781493</v>
      </c>
      <c r="I31" s="77">
        <f t="shared" si="2"/>
        <v>0.15731143313781493</v>
      </c>
      <c r="J31" s="76">
        <f>分析係数表!G34</f>
        <v>0.42480111354608457</v>
      </c>
      <c r="K31" s="78">
        <f t="shared" si="3"/>
        <v>6.6826071970474216E-2</v>
      </c>
      <c r="L31" s="79"/>
      <c r="M31" s="80"/>
      <c r="N31" s="81">
        <f>分析係数表!H34</f>
        <v>0.14716781407871807</v>
      </c>
      <c r="O31" s="82">
        <f t="shared" si="4"/>
        <v>0.68429791746969815</v>
      </c>
      <c r="P31" s="76">
        <f>分析係数表!C34</f>
        <v>0.60932856586849216</v>
      </c>
      <c r="Q31" s="82">
        <f t="shared" si="5"/>
        <v>0.41696226867860697</v>
      </c>
      <c r="R31" s="83">
        <v>0.4556658195693557</v>
      </c>
      <c r="S31" s="84">
        <f t="shared" si="6"/>
        <v>0.61297725270717063</v>
      </c>
      <c r="T31" s="85">
        <f>分析係数表!F34</f>
        <v>0.70056004390220861</v>
      </c>
      <c r="U31" s="86">
        <f t="shared" si="7"/>
        <v>0.42942737106759066</v>
      </c>
      <c r="V31" s="87">
        <f>分析係数表!D34</f>
        <v>0.12153061706589328</v>
      </c>
      <c r="W31" s="88">
        <f t="shared" si="8"/>
        <v>0</v>
      </c>
      <c r="X31" s="76">
        <f>分析係数表!E34</f>
        <v>9.2329106655473059E-2</v>
      </c>
      <c r="Y31" s="89">
        <f t="shared" si="9"/>
        <v>0</v>
      </c>
    </row>
    <row r="32" spans="1:25" x14ac:dyDescent="0.2">
      <c r="A32" s="6" t="s">
        <v>20</v>
      </c>
      <c r="B32" s="5" t="s">
        <v>37</v>
      </c>
      <c r="C32" s="90"/>
      <c r="D32" s="76">
        <f>投入係数表!AE32</f>
        <v>7.8094065953649219E-2</v>
      </c>
      <c r="E32" s="77">
        <f t="shared" si="0"/>
        <v>7.8094065953649219</v>
      </c>
      <c r="F32" s="76">
        <f>分析係数表!C35</f>
        <v>0.431182157394844</v>
      </c>
      <c r="G32" s="77">
        <f t="shared" si="1"/>
        <v>3.3672767837629705</v>
      </c>
      <c r="H32" s="77">
        <v>3.5387297437100576</v>
      </c>
      <c r="I32" s="77">
        <f t="shared" si="2"/>
        <v>3.5387297437100576</v>
      </c>
      <c r="J32" s="76">
        <f>分析係数表!G35</f>
        <v>0.31375152118597188</v>
      </c>
      <c r="K32" s="78">
        <f t="shared" si="3"/>
        <v>1.1102818401550749</v>
      </c>
      <c r="L32" s="79"/>
      <c r="M32" s="80"/>
      <c r="N32" s="81">
        <f>分析係数表!H35</f>
        <v>5.4452734914836147E-2</v>
      </c>
      <c r="O32" s="82">
        <f t="shared" si="4"/>
        <v>0.25319322255354704</v>
      </c>
      <c r="P32" s="76">
        <f>分析係数表!C35</f>
        <v>0.431182157394844</v>
      </c>
      <c r="Q32" s="82">
        <f t="shared" si="5"/>
        <v>0.10917239993839128</v>
      </c>
      <c r="R32" s="83">
        <v>0.15917187359360743</v>
      </c>
      <c r="S32" s="84">
        <f t="shared" si="6"/>
        <v>3.697901617303665</v>
      </c>
      <c r="T32" s="85">
        <f>分析係数表!F35</f>
        <v>0.64533318582439059</v>
      </c>
      <c r="U32" s="86">
        <f t="shared" si="7"/>
        <v>2.3863786315597406</v>
      </c>
      <c r="V32" s="87">
        <f>分析係数表!D35</f>
        <v>5.7675996607294319E-2</v>
      </c>
      <c r="W32" s="88">
        <f t="shared" si="8"/>
        <v>0</v>
      </c>
      <c r="X32" s="76">
        <f>分析係数表!E35</f>
        <v>5.1978463694361474E-2</v>
      </c>
      <c r="Y32" s="89">
        <f t="shared" si="9"/>
        <v>0</v>
      </c>
    </row>
    <row r="33" spans="1:25" x14ac:dyDescent="0.2">
      <c r="A33" s="6" t="s">
        <v>21</v>
      </c>
      <c r="B33" s="5" t="s">
        <v>38</v>
      </c>
      <c r="C33" s="75">
        <f>最終需要_まとめ!C34</f>
        <v>100</v>
      </c>
      <c r="D33" s="76">
        <f>投入係数表!AE33</f>
        <v>2.4901776788971156E-2</v>
      </c>
      <c r="E33" s="77">
        <f t="shared" si="0"/>
        <v>2.4901776788971155</v>
      </c>
      <c r="F33" s="76">
        <f>分析係数表!C36</f>
        <v>0.9563715649468405</v>
      </c>
      <c r="G33" s="77">
        <f t="shared" si="1"/>
        <v>2.3815351237625251</v>
      </c>
      <c r="H33" s="77">
        <v>2.508710624263093</v>
      </c>
      <c r="I33" s="77">
        <f t="shared" si="2"/>
        <v>102.50871062426309</v>
      </c>
      <c r="J33" s="76">
        <f>分析係数表!G36</f>
        <v>5.2691079299754126E-2</v>
      </c>
      <c r="K33" s="78">
        <f t="shared" si="3"/>
        <v>5.4012946004185949</v>
      </c>
      <c r="L33" s="79"/>
      <c r="M33" s="80"/>
      <c r="N33" s="81">
        <f>分析係数表!H36</f>
        <v>0.23827203956962312</v>
      </c>
      <c r="O33" s="82">
        <f t="shared" si="4"/>
        <v>1.1079124976439336</v>
      </c>
      <c r="P33" s="76">
        <f>分析係数表!C36</f>
        <v>0.9563715649468405</v>
      </c>
      <c r="Q33" s="82">
        <f t="shared" si="5"/>
        <v>1.0595760091958915</v>
      </c>
      <c r="R33" s="83">
        <v>1.1126270028231602</v>
      </c>
      <c r="S33" s="84">
        <f t="shared" si="6"/>
        <v>103.62133762708625</v>
      </c>
      <c r="T33" s="85">
        <f>分析係数表!F36</f>
        <v>0.845410170661959</v>
      </c>
      <c r="U33" s="86">
        <f t="shared" si="7"/>
        <v>87.602532727535461</v>
      </c>
      <c r="V33" s="87">
        <f>分析係数表!D36</f>
        <v>1.6506511551495136E-2</v>
      </c>
      <c r="W33" s="88">
        <f t="shared" si="8"/>
        <v>2</v>
      </c>
      <c r="X33" s="76">
        <f>分析係数表!E36</f>
        <v>8.5372746992044678E-3</v>
      </c>
      <c r="Y33" s="89">
        <f t="shared" si="9"/>
        <v>1</v>
      </c>
    </row>
    <row r="34" spans="1:25" x14ac:dyDescent="0.2">
      <c r="A34" s="6" t="s">
        <v>22</v>
      </c>
      <c r="B34" s="5" t="s">
        <v>378</v>
      </c>
      <c r="C34" s="90"/>
      <c r="D34" s="76">
        <f>投入係数表!AE34</f>
        <v>5.7082234616337771E-4</v>
      </c>
      <c r="E34" s="77">
        <f t="shared" si="0"/>
        <v>5.7082234616337768E-2</v>
      </c>
      <c r="F34" s="76">
        <f>分析係数表!C37</f>
        <v>0.69581462679851724</v>
      </c>
      <c r="G34" s="77">
        <f t="shared" si="1"/>
        <v>3.9718653776392464E-2</v>
      </c>
      <c r="H34" s="77">
        <v>0.15496994055158614</v>
      </c>
      <c r="I34" s="77">
        <f t="shared" si="2"/>
        <v>0.15496994055158614</v>
      </c>
      <c r="J34" s="76">
        <f>分析係数表!G37</f>
        <v>0.3862869649112583</v>
      </c>
      <c r="K34" s="78">
        <f t="shared" si="3"/>
        <v>5.9862867988150339E-2</v>
      </c>
      <c r="L34" s="79"/>
      <c r="M34" s="80"/>
      <c r="N34" s="81">
        <f>分析係数表!H37</f>
        <v>4.5947077854218935E-2</v>
      </c>
      <c r="O34" s="82">
        <f t="shared" si="4"/>
        <v>0.21364379084031565</v>
      </c>
      <c r="P34" s="76">
        <f>分析係数表!C37</f>
        <v>0.69581462679851724</v>
      </c>
      <c r="Q34" s="82">
        <f t="shared" si="5"/>
        <v>0.14865647459137471</v>
      </c>
      <c r="R34" s="83">
        <v>0.1794673219175803</v>
      </c>
      <c r="S34" s="84">
        <f t="shared" si="6"/>
        <v>0.33443726246916644</v>
      </c>
      <c r="T34" s="85">
        <f>分析係数表!F37</f>
        <v>0.69012607082499655</v>
      </c>
      <c r="U34" s="86">
        <f t="shared" si="7"/>
        <v>0.23080387388531393</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投入係数表!AE35</f>
        <v>2.5283253186163266E-3</v>
      </c>
      <c r="E35" s="77">
        <f t="shared" si="0"/>
        <v>0.25283253186163268</v>
      </c>
      <c r="F35" s="76">
        <f>分析係数表!C38</f>
        <v>0.41697687137236916</v>
      </c>
      <c r="G35" s="77">
        <f t="shared" si="1"/>
        <v>0.10542531811681843</v>
      </c>
      <c r="H35" s="77">
        <v>0.24016947732746402</v>
      </c>
      <c r="I35" s="77">
        <f t="shared" si="2"/>
        <v>0.24016947732746402</v>
      </c>
      <c r="J35" s="76">
        <f>分析係数表!G38</f>
        <v>8.9658129653451837E-2</v>
      </c>
      <c r="K35" s="78">
        <f t="shared" si="3"/>
        <v>2.1533146137027531E-2</v>
      </c>
      <c r="L35" s="79"/>
      <c r="M35" s="80"/>
      <c r="N35" s="81">
        <f>分析係数表!H38</f>
        <v>4.1195576072902453E-2</v>
      </c>
      <c r="O35" s="82">
        <f t="shared" si="4"/>
        <v>0.19155035421381741</v>
      </c>
      <c r="P35" s="76">
        <f>分析係数表!C38</f>
        <v>0.41697687137236916</v>
      </c>
      <c r="Q35" s="82">
        <f t="shared" si="5"/>
        <v>7.9872067410346692E-2</v>
      </c>
      <c r="R35" s="83">
        <v>0.11281350471988351</v>
      </c>
      <c r="S35" s="84">
        <f t="shared" si="6"/>
        <v>0.35298298204734752</v>
      </c>
      <c r="T35" s="85">
        <f>分析係数表!F38</f>
        <v>0.51116828441118001</v>
      </c>
      <c r="U35" s="86">
        <f t="shared" si="7"/>
        <v>0.18043370535948497</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投入係数表!AE36</f>
        <v>0</v>
      </c>
      <c r="E36" s="77">
        <f t="shared" si="0"/>
        <v>0</v>
      </c>
      <c r="F36" s="76">
        <f>分析係数表!C39</f>
        <v>1</v>
      </c>
      <c r="G36" s="77">
        <f t="shared" si="1"/>
        <v>0</v>
      </c>
      <c r="H36" s="77">
        <v>3.9336869343181737E-3</v>
      </c>
      <c r="I36" s="77">
        <f t="shared" si="2"/>
        <v>3.9336869343181737E-3</v>
      </c>
      <c r="J36" s="76">
        <f>分析係数表!G39</f>
        <v>0.3542438962035025</v>
      </c>
      <c r="K36" s="78">
        <f t="shared" si="3"/>
        <v>1.3934845860576811E-3</v>
      </c>
      <c r="L36" s="79"/>
      <c r="M36" s="80"/>
      <c r="N36" s="81">
        <f>分析係数表!H39</f>
        <v>3.5817057247689217E-3</v>
      </c>
      <c r="O36" s="82">
        <f t="shared" si="4"/>
        <v>1.6654142645196095E-2</v>
      </c>
      <c r="P36" s="76">
        <f>分析係数表!C39</f>
        <v>1</v>
      </c>
      <c r="Q36" s="82">
        <f t="shared" si="5"/>
        <v>1.6654142645196095E-2</v>
      </c>
      <c r="R36" s="83">
        <v>1.8242726559752058E-2</v>
      </c>
      <c r="S36" s="84">
        <f t="shared" si="6"/>
        <v>2.2176413494070232E-2</v>
      </c>
      <c r="T36" s="85">
        <f>分析係数表!F39</f>
        <v>0.7050204525118241</v>
      </c>
      <c r="U36" s="86">
        <f t="shared" si="7"/>
        <v>1.5634825076678717E-2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投入係数表!AE37</f>
        <v>0</v>
      </c>
      <c r="E37" s="77">
        <f t="shared" si="0"/>
        <v>0</v>
      </c>
      <c r="F37" s="76">
        <f>分析係数表!C40</f>
        <v>1</v>
      </c>
      <c r="G37" s="77">
        <f t="shared" si="1"/>
        <v>0</v>
      </c>
      <c r="H37" s="77">
        <v>2.787625948765382E-3</v>
      </c>
      <c r="I37" s="77">
        <f t="shared" si="2"/>
        <v>2.787625948765382E-3</v>
      </c>
      <c r="J37" s="76">
        <f>分析係数表!G40</f>
        <v>0.54480720679366534</v>
      </c>
      <c r="K37" s="78">
        <f t="shared" si="3"/>
        <v>1.518718706732409E-3</v>
      </c>
      <c r="L37" s="79"/>
      <c r="M37" s="80"/>
      <c r="N37" s="81">
        <f>分析係数表!H40</f>
        <v>3.1654426986686419E-2</v>
      </c>
      <c r="O37" s="82">
        <f t="shared" si="4"/>
        <v>0.14718611267882203</v>
      </c>
      <c r="P37" s="76">
        <f>分析係数表!C40</f>
        <v>1</v>
      </c>
      <c r="Q37" s="82">
        <f t="shared" si="5"/>
        <v>0.14718611267882203</v>
      </c>
      <c r="R37" s="83">
        <v>0.14836303644632204</v>
      </c>
      <c r="S37" s="84">
        <f t="shared" si="6"/>
        <v>0.15115066239508743</v>
      </c>
      <c r="T37" s="85">
        <f>分析係数表!F40</f>
        <v>0.74295960523295845</v>
      </c>
      <c r="U37" s="86">
        <f t="shared" si="7"/>
        <v>0.11229883646375433</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投入係数表!AE38</f>
        <v>5.5689984991549047E-6</v>
      </c>
      <c r="E38" s="77">
        <f t="shared" si="0"/>
        <v>5.5689984991549044E-4</v>
      </c>
      <c r="F38" s="76">
        <f>分析係数表!C41</f>
        <v>0.7716092186228849</v>
      </c>
      <c r="G38" s="77">
        <f t="shared" si="1"/>
        <v>4.2970905804449344E-4</v>
      </c>
      <c r="H38" s="77">
        <v>1.4727667576837319E-3</v>
      </c>
      <c r="I38" s="77">
        <f t="shared" si="2"/>
        <v>1.4727667576837319E-3</v>
      </c>
      <c r="J38" s="76">
        <f>分析係数表!G41</f>
        <v>0.4437271381292458</v>
      </c>
      <c r="K38" s="78">
        <f t="shared" si="3"/>
        <v>6.5350657851889077E-4</v>
      </c>
      <c r="L38" s="79"/>
      <c r="M38" s="80"/>
      <c r="N38" s="81">
        <f>分析係数表!H41</f>
        <v>4.8285080570498094E-2</v>
      </c>
      <c r="O38" s="82">
        <f t="shared" si="4"/>
        <v>0.2245149884578366</v>
      </c>
      <c r="P38" s="76">
        <f>分析係数表!C41</f>
        <v>0.7716092186228849</v>
      </c>
      <c r="Q38" s="82">
        <f t="shared" si="5"/>
        <v>0.17323783481307731</v>
      </c>
      <c r="R38" s="83">
        <v>0.17655319020138155</v>
      </c>
      <c r="S38" s="84">
        <f t="shared" si="6"/>
        <v>0.17802595695906528</v>
      </c>
      <c r="T38" s="85">
        <f>分析係数表!F41</f>
        <v>0.54924555826511057</v>
      </c>
      <c r="U38" s="86">
        <f t="shared" si="7"/>
        <v>9.7779966115662365E-2</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投入係数表!AE39</f>
        <v>2.0048394596957657E-4</v>
      </c>
      <c r="E39" s="77">
        <f>$C$33*D39</f>
        <v>2.0048394596957658E-2</v>
      </c>
      <c r="F39" s="76">
        <f>分析係数表!C42</f>
        <v>0.97588334268087495</v>
      </c>
      <c r="G39" s="77">
        <f>E39*F39</f>
        <v>1.9564894334664233E-2</v>
      </c>
      <c r="H39" s="77">
        <v>3.2882804505237936E-2</v>
      </c>
      <c r="I39" s="77">
        <f>C39+H39</f>
        <v>3.2882804505237936E-2</v>
      </c>
      <c r="J39" s="76">
        <f>分析係数表!G42</f>
        <v>0.48510773130544993</v>
      </c>
      <c r="K39" s="78">
        <f>I39*J39</f>
        <v>1.5951702692496603E-2</v>
      </c>
      <c r="L39" s="79"/>
      <c r="M39" s="80"/>
      <c r="N39" s="81">
        <f>分析係数表!H42</f>
        <v>1.103120860117981E-2</v>
      </c>
      <c r="O39" s="82">
        <f t="shared" si="4"/>
        <v>5.1292690050580653E-2</v>
      </c>
      <c r="P39" s="76">
        <f>分析係数表!C42</f>
        <v>0.97588334268087495</v>
      </c>
      <c r="Q39" s="82">
        <f>O39*P39</f>
        <v>5.0055681821654707E-2</v>
      </c>
      <c r="R39" s="83">
        <v>5.3035423684206245E-2</v>
      </c>
      <c r="S39" s="84">
        <f>I39+R39</f>
        <v>8.5918228189444182E-2</v>
      </c>
      <c r="T39" s="85">
        <f>分析係数表!F42</f>
        <v>0.55931558935361214</v>
      </c>
      <c r="U39" s="86">
        <f>S39*T39</f>
        <v>4.8055404435997102E-2</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投入係数表!AE40</f>
        <v>2.5361219165151435E-2</v>
      </c>
      <c r="E40" s="77">
        <f>$C$33*D40</f>
        <v>2.5361219165151434</v>
      </c>
      <c r="F40" s="76">
        <f>分析係数表!C43</f>
        <v>0.34022693007694482</v>
      </c>
      <c r="G40" s="77">
        <f>E40*F40</f>
        <v>0.86285697395680494</v>
      </c>
      <c r="H40" s="77">
        <v>1.1254329274917927</v>
      </c>
      <c r="I40" s="77">
        <f>C40+H40</f>
        <v>1.1254329274917927</v>
      </c>
      <c r="J40" s="76">
        <f>分析係数表!G43</f>
        <v>0.33724329370148376</v>
      </c>
      <c r="K40" s="78">
        <f>I40*J40</f>
        <v>0.37954470730743534</v>
      </c>
      <c r="L40" s="79"/>
      <c r="M40" s="80"/>
      <c r="N40" s="81">
        <f>分析係数表!H43</f>
        <v>3.0928867340200058E-2</v>
      </c>
      <c r="O40" s="82">
        <f t="shared" si="4"/>
        <v>0.1438124201482997</v>
      </c>
      <c r="P40" s="76">
        <f>分析係数表!C43</f>
        <v>0.34022693007694482</v>
      </c>
      <c r="Q40" s="82">
        <f>O40*P40</f>
        <v>4.8928858213991774E-2</v>
      </c>
      <c r="R40" s="83">
        <v>0.10739157698032638</v>
      </c>
      <c r="S40" s="84">
        <f>I40+R40</f>
        <v>1.2328245044721191</v>
      </c>
      <c r="T40" s="85">
        <f>分析係数表!F43</f>
        <v>0.5626289672791589</v>
      </c>
      <c r="U40" s="86">
        <f>S40*T40</f>
        <v>0.69362277778758918</v>
      </c>
      <c r="V40" s="87">
        <f>分析係数表!D43</f>
        <v>0.16253561953424389</v>
      </c>
      <c r="W40" s="88">
        <f>ROUND(S40*V40,0)</f>
        <v>0</v>
      </c>
      <c r="X40" s="76">
        <f>分析係数表!E43</f>
        <v>0.12361206642429007</v>
      </c>
      <c r="Y40" s="89">
        <f>ROUND(S40*X40,0)</f>
        <v>0</v>
      </c>
    </row>
    <row r="41" spans="1:25" x14ac:dyDescent="0.2">
      <c r="A41" s="6" t="s">
        <v>341</v>
      </c>
      <c r="B41" s="5" t="s">
        <v>42</v>
      </c>
      <c r="C41" s="90"/>
      <c r="D41" s="76">
        <f>投入係数表!AE41</f>
        <v>5.2348585892056105E-4</v>
      </c>
      <c r="E41" s="77">
        <f>$C$33*D41</f>
        <v>5.2348585892056106E-2</v>
      </c>
      <c r="F41" s="76">
        <f>分析係数表!C44</f>
        <v>0.45077084579422144</v>
      </c>
      <c r="G41" s="77">
        <f>E41*F41</f>
        <v>2.3597216338693577E-2</v>
      </c>
      <c r="H41" s="77">
        <v>2.5709108777035906E-2</v>
      </c>
      <c r="I41" s="77">
        <f>C41+H41</f>
        <v>2.5709108777035906E-2</v>
      </c>
      <c r="J41" s="76">
        <f>分析係数表!G44</f>
        <v>0.26937180019371798</v>
      </c>
      <c r="K41" s="78">
        <f>I41*J41</f>
        <v>6.9253089126462769E-3</v>
      </c>
      <c r="L41" s="79"/>
      <c r="M41" s="80"/>
      <c r="N41" s="81">
        <f>分析係数表!H44</f>
        <v>0.10969619474561307</v>
      </c>
      <c r="O41" s="82">
        <f t="shared" si="4"/>
        <v>0.51006314178603129</v>
      </c>
      <c r="P41" s="76">
        <f>分析係数表!C44</f>
        <v>0.45077084579422144</v>
      </c>
      <c r="Q41" s="82">
        <f>O41*P41</f>
        <v>0.22992159383134722</v>
      </c>
      <c r="R41" s="83">
        <v>0.23358833462662995</v>
      </c>
      <c r="S41" s="84">
        <f>I41+R41</f>
        <v>0.25929744340366584</v>
      </c>
      <c r="T41" s="85">
        <f>分析係数表!F44</f>
        <v>0.50977584059775838</v>
      </c>
      <c r="U41" s="86">
        <f>S41*T41</f>
        <v>0.13218357217595345</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投入係数表!AE42</f>
        <v>1.9491494747042167E-4</v>
      </c>
      <c r="E42" s="77">
        <f>$C$33*D42</f>
        <v>1.9491494747042166E-2</v>
      </c>
      <c r="F42" s="76">
        <f>分析係数表!C45</f>
        <v>1</v>
      </c>
      <c r="G42" s="77">
        <f>E42*F42</f>
        <v>1.9491494747042166E-2</v>
      </c>
      <c r="H42" s="77">
        <v>3.0452217977905625E-2</v>
      </c>
      <c r="I42" s="77">
        <f>C42+H42</f>
        <v>3.0452217977905625E-2</v>
      </c>
      <c r="J42" s="76">
        <f>分析係数表!G45</f>
        <v>0</v>
      </c>
      <c r="K42" s="78">
        <f>I42*J42</f>
        <v>0</v>
      </c>
      <c r="L42" s="79"/>
      <c r="M42" s="80"/>
      <c r="N42" s="81">
        <f>分析係数表!H45</f>
        <v>0</v>
      </c>
      <c r="O42" s="82">
        <f t="shared" si="4"/>
        <v>0</v>
      </c>
      <c r="P42" s="76">
        <f>分析係数表!C45</f>
        <v>1</v>
      </c>
      <c r="Q42" s="82">
        <f>O42*P42</f>
        <v>0</v>
      </c>
      <c r="R42" s="83">
        <v>2.7647416019693258E-3</v>
      </c>
      <c r="S42" s="84">
        <f>I42+R42</f>
        <v>3.3216959579874951E-2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2.1802629124191451E-3</v>
      </c>
      <c r="E43" s="77">
        <f>$C$33*D43</f>
        <v>0.2180262912419145</v>
      </c>
      <c r="F43" s="76">
        <f>分析係数表!C46</f>
        <v>7.4198450828512619E-2</v>
      </c>
      <c r="G43" s="77">
        <f>E43*F43</f>
        <v>1.6177213050036165E-2</v>
      </c>
      <c r="H43" s="77">
        <v>2.0756184623863198E-2</v>
      </c>
      <c r="I43" s="77">
        <f>C43+H43</f>
        <v>2.0756184623863198E-2</v>
      </c>
      <c r="J43" s="76">
        <f>分析係数表!G46</f>
        <v>9.2287409360580098E-3</v>
      </c>
      <c r="K43" s="78">
        <f>I43*J43</f>
        <v>1.9155345071462411E-4</v>
      </c>
      <c r="L43" s="79"/>
      <c r="M43" s="80"/>
      <c r="N43" s="81">
        <f>分析係数表!H46</f>
        <v>2.0514344703613255E-2</v>
      </c>
      <c r="O43" s="82">
        <f t="shared" si="4"/>
        <v>9.5387183990035943E-2</v>
      </c>
      <c r="P43" s="76">
        <f>分析係数表!C46</f>
        <v>7.4198450828512619E-2</v>
      </c>
      <c r="Q43" s="82">
        <f>O43*P43</f>
        <v>7.0775812809549679E-3</v>
      </c>
      <c r="R43" s="83">
        <v>8.3821975595874763E-3</v>
      </c>
      <c r="S43" s="84">
        <f>I43+R43</f>
        <v>2.9138382183450676E-2</v>
      </c>
      <c r="T43" s="85">
        <f>分析係数表!F46</f>
        <v>0.31311799604482532</v>
      </c>
      <c r="U43" s="86">
        <f>S43*T43</f>
        <v>9.1237518372703167E-3</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投入係数表!AE44</f>
        <v>0.15102845479783142</v>
      </c>
      <c r="E44" s="91">
        <f>SUM(E5:E43)</f>
        <v>15.102845479783143</v>
      </c>
      <c r="F44" s="92">
        <f>分析係数表!C47</f>
        <v>0.51595339019249375</v>
      </c>
      <c r="G44" s="91">
        <f>SUM(G5:G43)</f>
        <v>7.8531931154618801</v>
      </c>
      <c r="H44" s="91">
        <f>SUM(H5:H43)</f>
        <v>8.9088055581372316</v>
      </c>
      <c r="I44" s="91">
        <f>SUM(I5:I43)</f>
        <v>108.90880555813723</v>
      </c>
      <c r="J44" s="92">
        <f>分析係数表!G47</f>
        <v>0.27631170572057684</v>
      </c>
      <c r="K44" s="93">
        <f>SUM(K5:K43)</f>
        <v>7.4119761756880038</v>
      </c>
      <c r="L44" s="94">
        <f>最終需要_まとめ!$L$33</f>
        <v>0.62733333333333341</v>
      </c>
      <c r="M44" s="91">
        <f>K44*L44</f>
        <v>4.6497797208816083</v>
      </c>
      <c r="N44" s="95">
        <f>分析係数表!H47</f>
        <v>1</v>
      </c>
      <c r="O44" s="96">
        <f>SUM(O5:O43)</f>
        <v>4.6497797208816083</v>
      </c>
      <c r="P44" s="92">
        <f>分析係数表!C47</f>
        <v>0.51595339019249375</v>
      </c>
      <c r="Q44" s="96">
        <f>SUM(Q5:Q43)</f>
        <v>2.6618259684031291</v>
      </c>
      <c r="R44" s="91">
        <f>SUM(R5:R43)</f>
        <v>3.0001547620418232</v>
      </c>
      <c r="S44" s="97">
        <f>SUM(S5:S43)</f>
        <v>111.90896032017903</v>
      </c>
      <c r="T44" s="98">
        <f>分析係数表!F47</f>
        <v>0.58636886885395456</v>
      </c>
      <c r="U44" s="99">
        <f>SUM(U5:U43)</f>
        <v>92.494231957570179</v>
      </c>
      <c r="V44" s="100">
        <f>分析係数表!D47</f>
        <v>7.5124891062718996E-2</v>
      </c>
      <c r="W44" s="101">
        <f>SUM(W5:W43)</f>
        <v>2</v>
      </c>
      <c r="X44" s="92">
        <f>分析係数表!E47</f>
        <v>6.0854966829428862E-2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378</v>
      </c>
      <c r="S2" s="3" t="s">
        <v>153</v>
      </c>
      <c r="U2" s="64" t="s">
        <v>210</v>
      </c>
      <c r="W2" s="3" t="s">
        <v>130</v>
      </c>
      <c r="Y2" s="3" t="s">
        <v>154</v>
      </c>
    </row>
    <row r="3" spans="1:25" ht="44" x14ac:dyDescent="0.2">
      <c r="B3" s="65"/>
      <c r="C3" s="66" t="s">
        <v>228</v>
      </c>
      <c r="D3" s="66" t="s">
        <v>382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3.2375661272881499E-5</v>
      </c>
      <c r="E5" s="77">
        <f t="shared" ref="E5:E38" si="0">$C$34*D5</f>
        <v>3.23756612728815E-3</v>
      </c>
      <c r="F5" s="76">
        <f>分析係数表!C8</f>
        <v>4.9649173197653385E-3</v>
      </c>
      <c r="G5" s="77">
        <f t="shared" ref="G5:G38" si="1">E5*F5</f>
        <v>1.6074248139258529E-5</v>
      </c>
      <c r="H5" s="77">
        <f t="array" ref="H5:H43">MMULT(逆行列係数!C5:AO43,'30'!G5:G43)</f>
        <v>3.8698608014257114E-5</v>
      </c>
      <c r="I5" s="77">
        <f t="shared" ref="I5:I38" si="2">C5+H5</f>
        <v>3.8698608014257114E-5</v>
      </c>
      <c r="J5" s="76">
        <f>分析係数表!G8</f>
        <v>0.11989459815546773</v>
      </c>
      <c r="K5" s="78">
        <f t="shared" ref="K5:K38" si="3">I5*J5</f>
        <v>4.6397540570453194E-6</v>
      </c>
      <c r="L5" s="79" t="s">
        <v>187</v>
      </c>
      <c r="M5" s="80" t="s">
        <v>187</v>
      </c>
      <c r="N5" s="81">
        <f>分析係数表!H8</f>
        <v>9.9138626395589742E-3</v>
      </c>
      <c r="O5" s="82">
        <f t="shared" ref="O5:O43" si="4">$M$44*N5</f>
        <v>0.26526405349003168</v>
      </c>
      <c r="P5" s="76">
        <f>分析係数表!C8</f>
        <v>4.9649173197653385E-3</v>
      </c>
      <c r="Q5" s="82">
        <f t="shared" ref="Q5:Q38" si="5">O5*P5</f>
        <v>1.3170140934838175E-3</v>
      </c>
      <c r="R5" s="83">
        <f t="array" ref="R5:R43">MMULT(逆行列係数!C5:AO43,'30'!Q5:Q43)</f>
        <v>1.9940301676516668E-3</v>
      </c>
      <c r="S5" s="84">
        <f t="shared" ref="S5:S38" si="6">I5+R5</f>
        <v>2.032728775665924E-3</v>
      </c>
      <c r="T5" s="85">
        <f>分析係数表!F8</f>
        <v>0.45454545454545453</v>
      </c>
      <c r="U5" s="86">
        <f t="shared" ref="U5:U38" si="7">S5*T5</f>
        <v>9.2396762530269269E-4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投入係数表!AF6</f>
        <v>0</v>
      </c>
      <c r="E6" s="77">
        <f t="shared" si="0"/>
        <v>0</v>
      </c>
      <c r="F6" s="76">
        <f>分析係数表!C9</f>
        <v>0.15391380826737022</v>
      </c>
      <c r="G6" s="77">
        <f t="shared" si="1"/>
        <v>0</v>
      </c>
      <c r="H6" s="77">
        <v>6.6411356868608298E-5</v>
      </c>
      <c r="I6" s="77">
        <f t="shared" si="2"/>
        <v>6.6411356868608298E-5</v>
      </c>
      <c r="J6" s="76">
        <f>分析係数表!G9</f>
        <v>0.24468085106382978</v>
      </c>
      <c r="K6" s="78">
        <f t="shared" si="3"/>
        <v>1.6249587318914795E-5</v>
      </c>
      <c r="L6" s="79"/>
      <c r="M6" s="80"/>
      <c r="N6" s="81">
        <f>分析係数表!H9</f>
        <v>5.2529564767522905E-4</v>
      </c>
      <c r="O6" s="82">
        <f t="shared" si="4"/>
        <v>1.4055273695944765E-2</v>
      </c>
      <c r="P6" s="76">
        <f>分析係数表!C9</f>
        <v>0.15391380826737022</v>
      </c>
      <c r="Q6" s="82">
        <f t="shared" si="5"/>
        <v>2.1633007007830548E-3</v>
      </c>
      <c r="R6" s="83">
        <v>2.5082401807572396E-3</v>
      </c>
      <c r="S6" s="84">
        <f t="shared" si="6"/>
        <v>2.5746515376258478E-3</v>
      </c>
      <c r="T6" s="85">
        <f>分析係数表!F9</f>
        <v>0.66489361702127658</v>
      </c>
      <c r="U6" s="86">
        <f t="shared" si="7"/>
        <v>1.7118693734214413E-3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投入係数表!AF7</f>
        <v>6.4751322545762996E-6</v>
      </c>
      <c r="E7" s="77">
        <f t="shared" si="0"/>
        <v>6.4751322545762995E-4</v>
      </c>
      <c r="F7" s="76">
        <f>分析係数表!C10</f>
        <v>3.7301329873500322E-3</v>
      </c>
      <c r="G7" s="77">
        <f t="shared" si="1"/>
        <v>2.4153104420249239E-6</v>
      </c>
      <c r="H7" s="77">
        <v>4.691699163347491E-6</v>
      </c>
      <c r="I7" s="77">
        <f t="shared" si="2"/>
        <v>4.691699163347491E-6</v>
      </c>
      <c r="J7" s="76">
        <f>分析係数表!G10</f>
        <v>0.17857142857142858</v>
      </c>
      <c r="K7" s="78">
        <f t="shared" si="3"/>
        <v>8.3780342202633772E-7</v>
      </c>
      <c r="L7" s="79"/>
      <c r="M7" s="80"/>
      <c r="N7" s="81">
        <f>分析係数表!H10</f>
        <v>9.7827374022421611E-4</v>
      </c>
      <c r="O7" s="82">
        <f t="shared" si="4"/>
        <v>2.6175555097894106E-2</v>
      </c>
      <c r="P7" s="76">
        <f>分析係数表!C10</f>
        <v>3.7301329873500322E-3</v>
      </c>
      <c r="Q7" s="82">
        <f t="shared" si="5"/>
        <v>9.7638301532853105E-5</v>
      </c>
      <c r="R7" s="83">
        <v>1.9202146292325063E-4</v>
      </c>
      <c r="S7" s="84">
        <f t="shared" si="6"/>
        <v>1.9671316208659813E-4</v>
      </c>
      <c r="T7" s="85">
        <f>分析係数表!F10</f>
        <v>0.5178571428571429</v>
      </c>
      <c r="U7" s="86">
        <f t="shared" si="7"/>
        <v>1.0186931608055975E-4</v>
      </c>
      <c r="V7" s="87">
        <f>分析係数表!D10</f>
        <v>0</v>
      </c>
      <c r="W7" s="88">
        <f t="shared" si="8"/>
        <v>0</v>
      </c>
      <c r="X7" s="76">
        <f>分析係数表!E10</f>
        <v>0</v>
      </c>
      <c r="Y7" s="89">
        <f t="shared" si="9"/>
        <v>0</v>
      </c>
    </row>
    <row r="8" spans="1:25" x14ac:dyDescent="0.2">
      <c r="A8" s="6" t="s">
        <v>222</v>
      </c>
      <c r="B8" s="5" t="s">
        <v>27</v>
      </c>
      <c r="C8" s="90"/>
      <c r="D8" s="76">
        <f>投入係数表!AF8</f>
        <v>6.4751322545762996E-6</v>
      </c>
      <c r="E8" s="77">
        <f t="shared" si="0"/>
        <v>6.4751322545762995E-4</v>
      </c>
      <c r="F8" s="76">
        <f>分析係数表!C11</f>
        <v>0.13696369636963701</v>
      </c>
      <c r="G8" s="77">
        <f t="shared" si="1"/>
        <v>8.8685804806903137E-5</v>
      </c>
      <c r="H8" s="77">
        <v>6.9088393228633532E-3</v>
      </c>
      <c r="I8" s="77">
        <f t="shared" si="2"/>
        <v>6.9088393228633532E-3</v>
      </c>
      <c r="J8" s="76">
        <f>分析係数表!G11</f>
        <v>0.3392857142857143</v>
      </c>
      <c r="K8" s="78">
        <f t="shared" si="3"/>
        <v>2.3440704845429233E-3</v>
      </c>
      <c r="L8" s="79"/>
      <c r="M8" s="80"/>
      <c r="N8" s="81">
        <f>分析係数表!H11</f>
        <v>-1.9072761791536302E-5</v>
      </c>
      <c r="O8" s="82">
        <f t="shared" si="4"/>
        <v>-5.1032763797681437E-4</v>
      </c>
      <c r="P8" s="76">
        <f>分析係数表!C11</f>
        <v>0.13696369636963701</v>
      </c>
      <c r="Q8" s="82">
        <f t="shared" si="5"/>
        <v>-6.9896359656890447E-5</v>
      </c>
      <c r="R8" s="83">
        <v>1.2862300853619015E-3</v>
      </c>
      <c r="S8" s="84">
        <f t="shared" si="6"/>
        <v>8.195069408225255E-3</v>
      </c>
      <c r="T8" s="85">
        <f>分析係数表!F11</f>
        <v>0.56043956043956045</v>
      </c>
      <c r="U8" s="86">
        <f t="shared" si="7"/>
        <v>4.5928410969174509E-3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投入係数表!AF9</f>
        <v>1.5540317410983118E-4</v>
      </c>
      <c r="E9" s="77">
        <f t="shared" si="0"/>
        <v>1.5540317410983119E-2</v>
      </c>
      <c r="F9" s="76">
        <f>分析係数表!C12</f>
        <v>0.20704451619317732</v>
      </c>
      <c r="G9" s="77">
        <f t="shared" si="1"/>
        <v>3.2175374998454098E-3</v>
      </c>
      <c r="H9" s="77">
        <v>5.9475686930600272E-3</v>
      </c>
      <c r="I9" s="77">
        <f t="shared" si="2"/>
        <v>5.9475686930600272E-3</v>
      </c>
      <c r="J9" s="76">
        <f>分析係数表!G12</f>
        <v>0.14105339609201503</v>
      </c>
      <c r="K9" s="78">
        <f t="shared" si="3"/>
        <v>8.3892476264666414E-4</v>
      </c>
      <c r="L9" s="79"/>
      <c r="M9" s="80"/>
      <c r="N9" s="81">
        <f>分析係数表!H12</f>
        <v>8.4721207878004259E-2</v>
      </c>
      <c r="O9" s="82">
        <f t="shared" si="4"/>
        <v>2.2668753678930096</v>
      </c>
      <c r="P9" s="76">
        <f>分析係数表!C12</f>
        <v>0.20704451619317732</v>
      </c>
      <c r="Q9" s="82">
        <f t="shared" si="5"/>
        <v>0.46934411381563901</v>
      </c>
      <c r="R9" s="83">
        <v>0.53539103558134948</v>
      </c>
      <c r="S9" s="84">
        <f t="shared" si="6"/>
        <v>0.5413386042744095</v>
      </c>
      <c r="T9" s="85">
        <f>分析係数表!F12</f>
        <v>0.31004441526879617</v>
      </c>
      <c r="U9" s="86">
        <f t="shared" si="7"/>
        <v>0.16783901102468554</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投入係数表!AF10</f>
        <v>1.5151809475708541E-3</v>
      </c>
      <c r="E10" s="77">
        <f t="shared" si="0"/>
        <v>0.15151809475708541</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0.36409750604487473</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投入係数表!AF11</f>
        <v>4.6815206200586648E-3</v>
      </c>
      <c r="E11" s="77">
        <f t="shared" si="0"/>
        <v>0.46815206200586645</v>
      </c>
      <c r="F11" s="76">
        <f>分析係数表!C14</f>
        <v>3.4828780992665287E-2</v>
      </c>
      <c r="G11" s="77">
        <f t="shared" si="1"/>
        <v>1.6305165638866984E-2</v>
      </c>
      <c r="H11" s="77">
        <v>2.0660208344523562E-2</v>
      </c>
      <c r="I11" s="77">
        <f t="shared" si="2"/>
        <v>2.0660208344523562E-2</v>
      </c>
      <c r="J11" s="76">
        <f>分析係数表!G14</f>
        <v>0.17656215254614188</v>
      </c>
      <c r="K11" s="78">
        <f t="shared" si="3"/>
        <v>3.6478108573608425E-3</v>
      </c>
      <c r="L11" s="79"/>
      <c r="M11" s="80"/>
      <c r="N11" s="81">
        <f>分析係数表!H14</f>
        <v>1.0569488826143035E-3</v>
      </c>
      <c r="O11" s="82">
        <f t="shared" si="4"/>
        <v>2.8280656604548468E-2</v>
      </c>
      <c r="P11" s="76">
        <f>分析係数表!C14</f>
        <v>3.4828780992665287E-2</v>
      </c>
      <c r="Q11" s="82">
        <f t="shared" si="5"/>
        <v>9.8498079520859178E-4</v>
      </c>
      <c r="R11" s="83">
        <v>4.154240932428545E-3</v>
      </c>
      <c r="S11" s="84">
        <f t="shared" si="6"/>
        <v>2.4814449276952106E-2</v>
      </c>
      <c r="T11" s="85">
        <f>分析係数表!F14</f>
        <v>0.31487658438959304</v>
      </c>
      <c r="U11" s="86">
        <f t="shared" si="7"/>
        <v>7.8134890318354855E-3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投入係数表!AF12</f>
        <v>4.9858518360237512E-4</v>
      </c>
      <c r="E12" s="77">
        <f t="shared" si="0"/>
        <v>4.9858518360237511E-2</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0.20715049371542191</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投入係数表!AF13</f>
        <v>3.2395086669645225E-2</v>
      </c>
      <c r="E13" s="77">
        <f t="shared" si="0"/>
        <v>3.2395086669645226</v>
      </c>
      <c r="F13" s="76">
        <f>分析係数表!C16</f>
        <v>1.5929944110702698E-2</v>
      </c>
      <c r="G13" s="77">
        <f t="shared" si="1"/>
        <v>5.1605192010881845E-2</v>
      </c>
      <c r="H13" s="77">
        <v>5.4054704368754002E-2</v>
      </c>
      <c r="I13" s="77">
        <f t="shared" si="2"/>
        <v>5.4054704368754002E-2</v>
      </c>
      <c r="J13" s="76">
        <f>分析係数表!G16</f>
        <v>3.3304867634500426E-2</v>
      </c>
      <c r="K13" s="78">
        <f t="shared" si="3"/>
        <v>1.8002847740234041E-3</v>
      </c>
      <c r="L13" s="79"/>
      <c r="M13" s="80"/>
      <c r="N13" s="81">
        <f>分析係数表!H16</f>
        <v>1.5715955716225912E-2</v>
      </c>
      <c r="O13" s="82">
        <f t="shared" si="4"/>
        <v>0.42050997369289506</v>
      </c>
      <c r="P13" s="76">
        <f>分析係数表!C16</f>
        <v>1.5929944110702698E-2</v>
      </c>
      <c r="Q13" s="82">
        <f t="shared" si="5"/>
        <v>6.6987003789208801E-3</v>
      </c>
      <c r="R13" s="83">
        <v>7.7704520331010347E-3</v>
      </c>
      <c r="S13" s="84">
        <f t="shared" si="6"/>
        <v>6.1825156401855035E-2</v>
      </c>
      <c r="T13" s="85">
        <f>分析係数表!F16</f>
        <v>0.28693424423569597</v>
      </c>
      <c r="U13" s="86">
        <f t="shared" si="7"/>
        <v>1.7739754526919973E-2</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投入係数表!AF14</f>
        <v>1.9813904699003478E-3</v>
      </c>
      <c r="E14" s="77">
        <f t="shared" si="0"/>
        <v>0.19813904699003479</v>
      </c>
      <c r="F14" s="76">
        <f>分析係数表!C17</f>
        <v>3.0755163958272713E-2</v>
      </c>
      <c r="G14" s="77">
        <f t="shared" si="1"/>
        <v>6.0937988767144216E-3</v>
      </c>
      <c r="H14" s="77">
        <v>9.9130664523229429E-3</v>
      </c>
      <c r="I14" s="77">
        <f t="shared" si="2"/>
        <v>9.9130664523229429E-3</v>
      </c>
      <c r="J14" s="76">
        <f>分析係数表!G17</f>
        <v>0.21735668789808918</v>
      </c>
      <c r="K14" s="78">
        <f t="shared" si="3"/>
        <v>2.1546712909905762E-3</v>
      </c>
      <c r="L14" s="79"/>
      <c r="M14" s="80"/>
      <c r="N14" s="81">
        <f>分析係数表!H17</f>
        <v>2.8450203005708319E-3</v>
      </c>
      <c r="O14" s="82">
        <f t="shared" si="4"/>
        <v>7.6123872664874817E-2</v>
      </c>
      <c r="P14" s="76">
        <f>分析係数表!C17</f>
        <v>3.0755163958272713E-2</v>
      </c>
      <c r="Q14" s="82">
        <f t="shared" si="5"/>
        <v>2.3412021849468995E-3</v>
      </c>
      <c r="R14" s="83">
        <v>4.9997868504227305E-3</v>
      </c>
      <c r="S14" s="84">
        <f t="shared" si="6"/>
        <v>1.4912853302745673E-2</v>
      </c>
      <c r="T14" s="85">
        <f>分析係数表!F17</f>
        <v>0.33877388535031849</v>
      </c>
      <c r="U14" s="86">
        <f t="shared" si="7"/>
        <v>5.0520852550304807E-3</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投入係数表!AF15</f>
        <v>1.9425396763728898E-5</v>
      </c>
      <c r="E15" s="77">
        <f t="shared" si="0"/>
        <v>1.9425396763728898E-3</v>
      </c>
      <c r="F15" s="76">
        <f>分析係数表!C18</f>
        <v>0.10308017346825304</v>
      </c>
      <c r="G15" s="77">
        <f t="shared" si="1"/>
        <v>2.002373268094816E-4</v>
      </c>
      <c r="H15" s="77">
        <v>5.7076869051988681E-3</v>
      </c>
      <c r="I15" s="77">
        <f t="shared" si="2"/>
        <v>5.7076869051988681E-3</v>
      </c>
      <c r="J15" s="76">
        <f>分析係数表!G18</f>
        <v>0.21565836298932384</v>
      </c>
      <c r="K15" s="78">
        <f t="shared" si="3"/>
        <v>1.2309104144307879E-3</v>
      </c>
      <c r="L15" s="79"/>
      <c r="M15" s="80"/>
      <c r="N15" s="81">
        <f>分析係数表!H18</f>
        <v>4.148325689659146E-4</v>
      </c>
      <c r="O15" s="82">
        <f t="shared" si="4"/>
        <v>1.1099626125995713E-2</v>
      </c>
      <c r="P15" s="76">
        <f>分析係数表!C18</f>
        <v>0.10308017346825304</v>
      </c>
      <c r="Q15" s="82">
        <f t="shared" si="5"/>
        <v>1.1441513865003917E-3</v>
      </c>
      <c r="R15" s="83">
        <v>2.8576491572826213E-3</v>
      </c>
      <c r="S15" s="84">
        <f t="shared" si="6"/>
        <v>8.5653360624814885E-3</v>
      </c>
      <c r="T15" s="85">
        <f>分析係数表!F18</f>
        <v>0.45978647686832741</v>
      </c>
      <c r="U15" s="86">
        <f t="shared" si="7"/>
        <v>3.9382256913615956E-3</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投入係数表!AF16</f>
        <v>2.331047611647468E-4</v>
      </c>
      <c r="E16" s="77">
        <f t="shared" si="0"/>
        <v>2.3310476116474681E-2</v>
      </c>
      <c r="F16" s="76">
        <f>分析係数表!C19</f>
        <v>0.24776062511911567</v>
      </c>
      <c r="G16" s="77">
        <f t="shared" si="1"/>
        <v>5.7754181344419828E-3</v>
      </c>
      <c r="H16" s="77">
        <v>1.6172813194078688E-2</v>
      </c>
      <c r="I16" s="77">
        <f t="shared" si="2"/>
        <v>1.6172813194078688E-2</v>
      </c>
      <c r="J16" s="76">
        <f>分析係数表!G19</f>
        <v>5.7676438653637349E-2</v>
      </c>
      <c r="K16" s="78">
        <f t="shared" si="3"/>
        <v>9.3279026804501616E-4</v>
      </c>
      <c r="L16" s="79"/>
      <c r="M16" s="80"/>
      <c r="N16" s="81">
        <f>分析係数表!H19</f>
        <v>-1.0648958666941103E-4</v>
      </c>
      <c r="O16" s="82">
        <f t="shared" si="4"/>
        <v>-2.849329312037214E-3</v>
      </c>
      <c r="P16" s="76">
        <f>分析係数表!C19</f>
        <v>0.24776062511911567</v>
      </c>
      <c r="Q16" s="82">
        <f t="shared" si="5"/>
        <v>-7.0595161152056001E-4</v>
      </c>
      <c r="R16" s="83">
        <v>2.4163251638195139E-3</v>
      </c>
      <c r="S16" s="84">
        <f t="shared" si="6"/>
        <v>1.8589138357898202E-2</v>
      </c>
      <c r="T16" s="85">
        <f>分析係数表!F19</f>
        <v>0.24017372421281216</v>
      </c>
      <c r="U16" s="86">
        <f t="shared" si="7"/>
        <v>4.4646225893236512E-3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投入係数表!AF17</f>
        <v>6.4751322545762996E-6</v>
      </c>
      <c r="E17" s="77">
        <f t="shared" si="0"/>
        <v>6.4751322545762995E-4</v>
      </c>
      <c r="F17" s="76">
        <f>分析係数表!C20</f>
        <v>4.2097488921713389E-2</v>
      </c>
      <c r="G17" s="77">
        <f t="shared" si="1"/>
        <v>2.7258680835365481E-5</v>
      </c>
      <c r="H17" s="77">
        <v>7.8643942502080446E-4</v>
      </c>
      <c r="I17" s="77">
        <f t="shared" si="2"/>
        <v>7.8643942502080446E-4</v>
      </c>
      <c r="J17" s="76">
        <f>分析係数表!G20</f>
        <v>0.10005104645227157</v>
      </c>
      <c r="K17" s="78">
        <f t="shared" si="3"/>
        <v>7.8684087444654254E-5</v>
      </c>
      <c r="L17" s="79"/>
      <c r="M17" s="80"/>
      <c r="N17" s="81">
        <f>分析係数表!H20</f>
        <v>5.1814336200340294E-4</v>
      </c>
      <c r="O17" s="82">
        <f t="shared" si="4"/>
        <v>1.386390083170346E-2</v>
      </c>
      <c r="P17" s="76">
        <f>分析係数表!C20</f>
        <v>4.2097488921713389E-2</v>
      </c>
      <c r="Q17" s="82">
        <f t="shared" si="5"/>
        <v>5.8363541167436939E-4</v>
      </c>
      <c r="R17" s="83">
        <v>1.3606744504715594E-3</v>
      </c>
      <c r="S17" s="84">
        <f t="shared" si="6"/>
        <v>2.1471138754923639E-3</v>
      </c>
      <c r="T17" s="85">
        <f>分析係数表!F20</f>
        <v>0.22307299642674835</v>
      </c>
      <c r="U17" s="86">
        <f t="shared" si="7"/>
        <v>4.7896312587552989E-4</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投入係数表!AF18</f>
        <v>1.4504296250250912E-3</v>
      </c>
      <c r="E18" s="77">
        <f t="shared" si="0"/>
        <v>0.14504296250250912</v>
      </c>
      <c r="F18" s="76">
        <f>分析係数表!C21</f>
        <v>2.2200270354580387E-2</v>
      </c>
      <c r="G18" s="77">
        <f t="shared" si="1"/>
        <v>3.2199929805849679E-3</v>
      </c>
      <c r="H18" s="77">
        <v>5.3740786223569837E-3</v>
      </c>
      <c r="I18" s="77">
        <f t="shared" si="2"/>
        <v>5.3740786223569837E-3</v>
      </c>
      <c r="J18" s="76">
        <f>分析係数表!G21</f>
        <v>0.28466453674121406</v>
      </c>
      <c r="K18" s="78">
        <f t="shared" si="3"/>
        <v>1.5298096014441126E-3</v>
      </c>
      <c r="L18" s="79"/>
      <c r="M18" s="80"/>
      <c r="N18" s="81">
        <f>分析係数表!H21</f>
        <v>8.5827428061913363E-4</v>
      </c>
      <c r="O18" s="82">
        <f t="shared" si="4"/>
        <v>2.296474370895665E-2</v>
      </c>
      <c r="P18" s="76">
        <f>分析係数表!C21</f>
        <v>2.2200270354580387E-2</v>
      </c>
      <c r="Q18" s="82">
        <f t="shared" si="5"/>
        <v>5.0982351896248677E-4</v>
      </c>
      <c r="R18" s="83">
        <v>1.420286129875066E-3</v>
      </c>
      <c r="S18" s="84">
        <f t="shared" si="6"/>
        <v>6.7943647522320499E-3</v>
      </c>
      <c r="T18" s="85">
        <f>分析係数表!F21</f>
        <v>0.42523961661341853</v>
      </c>
      <c r="U18" s="86">
        <f t="shared" si="7"/>
        <v>2.8892330623708812E-3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投入係数表!AF19</f>
        <v>1.165523805823734E-4</v>
      </c>
      <c r="E19" s="77">
        <f t="shared" si="0"/>
        <v>1.165523805823734E-2</v>
      </c>
      <c r="F19" s="76">
        <f>分析係数表!C22</f>
        <v>3.5555555555555562E-2</v>
      </c>
      <c r="G19" s="77">
        <f t="shared" si="1"/>
        <v>4.1440846429288328E-4</v>
      </c>
      <c r="H19" s="77">
        <v>2.504021191005016E-3</v>
      </c>
      <c r="I19" s="77">
        <f t="shared" si="2"/>
        <v>2.504021191005016E-3</v>
      </c>
      <c r="J19" s="76">
        <f>分析係数表!G22</f>
        <v>0.1945879458794588</v>
      </c>
      <c r="K19" s="78">
        <f t="shared" si="3"/>
        <v>4.8725233999630203E-4</v>
      </c>
      <c r="L19" s="79"/>
      <c r="M19" s="80"/>
      <c r="N19" s="81">
        <f>分析係数表!H22</f>
        <v>4.0529618807014647E-5</v>
      </c>
      <c r="O19" s="82">
        <f t="shared" si="4"/>
        <v>1.0844462307007308E-3</v>
      </c>
      <c r="P19" s="76">
        <f>分析係数表!C22</f>
        <v>3.5555555555555562E-2</v>
      </c>
      <c r="Q19" s="82">
        <f t="shared" si="5"/>
        <v>3.855808820269266E-5</v>
      </c>
      <c r="R19" s="83">
        <v>6.2836542761170915E-4</v>
      </c>
      <c r="S19" s="84">
        <f t="shared" si="6"/>
        <v>3.1323866186167251E-3</v>
      </c>
      <c r="T19" s="85">
        <f>分析係数表!F22</f>
        <v>0.41303813038130383</v>
      </c>
      <c r="U19" s="86">
        <f t="shared" si="7"/>
        <v>1.2937951125848663E-3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投入係数表!AF20</f>
        <v>3.8850793527457796E-5</v>
      </c>
      <c r="E20" s="77">
        <f t="shared" si="0"/>
        <v>3.8850793527457797E-3</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6.3790954747101804E-4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投入係数表!AF21</f>
        <v>1.9425396763728898E-5</v>
      </c>
      <c r="E21" s="77">
        <f t="shared" si="0"/>
        <v>1.9425396763728898E-3</v>
      </c>
      <c r="F21" s="76">
        <f>分析係数表!C24</f>
        <v>0.31901223099551013</v>
      </c>
      <c r="G21" s="77">
        <f t="shared" si="1"/>
        <v>6.1969391595701178E-4</v>
      </c>
      <c r="H21" s="77">
        <v>1.0671461573110786E-2</v>
      </c>
      <c r="I21" s="77">
        <f t="shared" si="2"/>
        <v>1.0671461573110786E-2</v>
      </c>
      <c r="J21" s="76">
        <f>分析係数表!G24</f>
        <v>0.20822960902035437</v>
      </c>
      <c r="K21" s="78">
        <f t="shared" si="3"/>
        <v>2.2221142710445946E-3</v>
      </c>
      <c r="L21" s="79"/>
      <c r="M21" s="80"/>
      <c r="N21" s="81">
        <f>分析係数表!H24</f>
        <v>2.9960129980871608E-4</v>
      </c>
      <c r="O21" s="82">
        <f t="shared" si="4"/>
        <v>8.0163966465524594E-3</v>
      </c>
      <c r="P21" s="76">
        <f>分析係数表!C24</f>
        <v>0.31901223099551013</v>
      </c>
      <c r="Q21" s="82">
        <f t="shared" si="5"/>
        <v>2.5573285787616261E-3</v>
      </c>
      <c r="R21" s="83">
        <v>1.0854317797348086E-2</v>
      </c>
      <c r="S21" s="84">
        <f t="shared" si="6"/>
        <v>2.1525779370458874E-2</v>
      </c>
      <c r="T21" s="85">
        <f>分析係数表!F24</f>
        <v>0.39288329184360815</v>
      </c>
      <c r="U21" s="86">
        <f t="shared" si="7"/>
        <v>8.4571190585651136E-3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投入係数表!AF22</f>
        <v>6.4751322545762996E-6</v>
      </c>
      <c r="E22" s="77">
        <f t="shared" si="0"/>
        <v>6.4751322545762995E-4</v>
      </c>
      <c r="F22" s="76">
        <f>分析係数表!C25</f>
        <v>9.6759875721260657E-3</v>
      </c>
      <c r="G22" s="77">
        <f t="shared" si="1"/>
        <v>6.265329922315291E-6</v>
      </c>
      <c r="H22" s="77">
        <v>8.1871738725213178E-4</v>
      </c>
      <c r="I22" s="77">
        <f t="shared" si="2"/>
        <v>8.1871738725213178E-4</v>
      </c>
      <c r="J22" s="76">
        <f>分析係数表!G25</f>
        <v>0.19730305180979418</v>
      </c>
      <c r="K22" s="78">
        <f t="shared" si="3"/>
        <v>1.615354390745867E-4</v>
      </c>
      <c r="L22" s="79"/>
      <c r="M22" s="80"/>
      <c r="N22" s="81">
        <f>分析係数表!H25</f>
        <v>4.8079253682831098E-4</v>
      </c>
      <c r="O22" s="82">
        <f t="shared" si="4"/>
        <v>1.2864509207332198E-2</v>
      </c>
      <c r="P22" s="76">
        <f>分析係数表!C25</f>
        <v>9.6759875721260657E-3</v>
      </c>
      <c r="Q22" s="82">
        <f t="shared" si="5"/>
        <v>1.2447683121164768E-4</v>
      </c>
      <c r="R22" s="83">
        <v>9.1737148549422625E-4</v>
      </c>
      <c r="S22" s="84">
        <f t="shared" si="6"/>
        <v>1.736088872746358E-3</v>
      </c>
      <c r="T22" s="85">
        <f>分析係数表!F25</f>
        <v>0.35095812633073104</v>
      </c>
      <c r="U22" s="86">
        <f t="shared" si="7"/>
        <v>6.0929449792269279E-4</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投入係数表!AF23</f>
        <v>2.1367936440101789E-4</v>
      </c>
      <c r="E23" s="77">
        <f t="shared" si="0"/>
        <v>2.1367936440101789E-2</v>
      </c>
      <c r="F23" s="76">
        <f>分析係数表!C26</f>
        <v>0.20974434975917011</v>
      </c>
      <c r="G23" s="77">
        <f t="shared" si="1"/>
        <v>4.4818039343244263E-3</v>
      </c>
      <c r="H23" s="77">
        <v>1.6216259812427303E-2</v>
      </c>
      <c r="I23" s="77">
        <f t="shared" si="2"/>
        <v>1.6216259812427303E-2</v>
      </c>
      <c r="J23" s="76">
        <f>分析係数表!G26</f>
        <v>0.19643642762868455</v>
      </c>
      <c r="K23" s="78">
        <f t="shared" si="3"/>
        <v>3.1854641470518215E-3</v>
      </c>
      <c r="L23" s="79"/>
      <c r="M23" s="80"/>
      <c r="N23" s="81">
        <f>分析係数表!H26</f>
        <v>9.4871095944733495E-3</v>
      </c>
      <c r="O23" s="82">
        <f t="shared" si="4"/>
        <v>0.25384547259030044</v>
      </c>
      <c r="P23" s="76">
        <f>分析係数表!C26</f>
        <v>0.20974434975917011</v>
      </c>
      <c r="Q23" s="82">
        <f t="shared" si="5"/>
        <v>5.3242653587761805E-2</v>
      </c>
      <c r="R23" s="83">
        <v>5.8337658389859694E-2</v>
      </c>
      <c r="S23" s="84">
        <f t="shared" si="6"/>
        <v>7.455391820228699E-2</v>
      </c>
      <c r="T23" s="85">
        <f>分析係数表!F26</f>
        <v>0.33536547042926279</v>
      </c>
      <c r="U23" s="86">
        <f t="shared" si="7"/>
        <v>2.5002809850254753E-2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投入係数表!AF24</f>
        <v>1.4892804185525491E-4</v>
      </c>
      <c r="E24" s="77">
        <f t="shared" si="0"/>
        <v>1.489280418552549E-2</v>
      </c>
      <c r="F24" s="76">
        <f>分析係数表!C27</f>
        <v>0.55184986183604545</v>
      </c>
      <c r="G24" s="77">
        <f t="shared" si="1"/>
        <v>8.2185919321335205E-3</v>
      </c>
      <c r="H24" s="77">
        <v>1.2948061658410039E-2</v>
      </c>
      <c r="I24" s="77">
        <f t="shared" si="2"/>
        <v>1.2948061658410039E-2</v>
      </c>
      <c r="J24" s="76">
        <f>分析係数表!G27</f>
        <v>0.17101045662340392</v>
      </c>
      <c r="K24" s="78">
        <f t="shared" si="3"/>
        <v>2.2142539365926895E-3</v>
      </c>
      <c r="L24" s="79"/>
      <c r="M24" s="80"/>
      <c r="N24" s="81">
        <f>分析係数表!H27</f>
        <v>1.0662468539876775E-2</v>
      </c>
      <c r="O24" s="82">
        <f t="shared" si="4"/>
        <v>0.28529441328062166</v>
      </c>
      <c r="P24" s="76">
        <f>分析係数表!C27</f>
        <v>0.55184986183604545</v>
      </c>
      <c r="Q24" s="82">
        <f t="shared" si="5"/>
        <v>0.15743968255150673</v>
      </c>
      <c r="R24" s="83">
        <v>0.16183030359380798</v>
      </c>
      <c r="S24" s="84">
        <f t="shared" si="6"/>
        <v>0.17477836525221802</v>
      </c>
      <c r="T24" s="85">
        <f>分析係数表!F27</f>
        <v>0.32260522305711731</v>
      </c>
      <c r="U24" s="86">
        <f t="shared" si="7"/>
        <v>5.6384413507750114E-2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投入係数表!AF25</f>
        <v>1.3915059215084468E-2</v>
      </c>
      <c r="E25" s="77">
        <f t="shared" si="0"/>
        <v>1.3915059215084469</v>
      </c>
      <c r="F25" s="76">
        <f>分析係数表!C28</f>
        <v>0.10247957574888922</v>
      </c>
      <c r="G25" s="77">
        <f t="shared" si="1"/>
        <v>0.14260093648825278</v>
      </c>
      <c r="H25" s="77">
        <v>0.17338683615354761</v>
      </c>
      <c r="I25" s="77">
        <f t="shared" si="2"/>
        <v>0.17338683615354761</v>
      </c>
      <c r="J25" s="76">
        <f>分析係数表!G28</f>
        <v>0.12481362671124566</v>
      </c>
      <c r="K25" s="78">
        <f t="shared" si="3"/>
        <v>2.1641039844312805E-2</v>
      </c>
      <c r="L25" s="79"/>
      <c r="M25" s="80"/>
      <c r="N25" s="81">
        <f>分析係数表!H28</f>
        <v>1.8186673066637845E-2</v>
      </c>
      <c r="O25" s="82">
        <f t="shared" si="4"/>
        <v>0.48661866646247492</v>
      </c>
      <c r="P25" s="76">
        <f>分析係数表!C28</f>
        <v>0.10247957574888922</v>
      </c>
      <c r="Q25" s="82">
        <f t="shared" si="5"/>
        <v>4.9868474490564654E-2</v>
      </c>
      <c r="R25" s="83">
        <v>5.823134976567191E-2</v>
      </c>
      <c r="S25" s="84">
        <f t="shared" si="6"/>
        <v>0.23161818591921951</v>
      </c>
      <c r="T25" s="85">
        <f>分析係数表!F28</f>
        <v>0.21379840057832197</v>
      </c>
      <c r="U25" s="86">
        <f t="shared" si="7"/>
        <v>4.9519597694381544E-2</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投入係数表!AF26</f>
        <v>2.7066052824128934E-3</v>
      </c>
      <c r="E26" s="77">
        <f t="shared" si="0"/>
        <v>0.27066052824128933</v>
      </c>
      <c r="F26" s="76">
        <f>分析係数表!C29</f>
        <v>7.3115977067071958E-2</v>
      </c>
      <c r="G26" s="77">
        <f t="shared" si="1"/>
        <v>1.9789608975851691E-2</v>
      </c>
      <c r="H26" s="77">
        <v>2.5749986155567218E-2</v>
      </c>
      <c r="I26" s="77">
        <f t="shared" si="2"/>
        <v>2.5749986155567218E-2</v>
      </c>
      <c r="J26" s="76">
        <f>分析係数表!G29</f>
        <v>0.26098100897122217</v>
      </c>
      <c r="K26" s="78">
        <f t="shared" si="3"/>
        <v>6.7202573678749348E-3</v>
      </c>
      <c r="L26" s="79"/>
      <c r="M26" s="80"/>
      <c r="N26" s="81">
        <f>分析係数表!H29</f>
        <v>9.6190295301981418E-3</v>
      </c>
      <c r="O26" s="82">
        <f t="shared" si="4"/>
        <v>0.25737523875297341</v>
      </c>
      <c r="P26" s="76">
        <f>分析係数表!C29</f>
        <v>7.3115977067071958E-2</v>
      </c>
      <c r="Q26" s="82">
        <f t="shared" si="5"/>
        <v>1.8818242054294575E-2</v>
      </c>
      <c r="R26" s="83">
        <v>2.6160229824653162E-2</v>
      </c>
      <c r="S26" s="84">
        <f t="shared" si="6"/>
        <v>5.191021598022038E-2</v>
      </c>
      <c r="T26" s="85">
        <f>分析係数表!F29</f>
        <v>0.46988232552720494</v>
      </c>
      <c r="U26" s="86">
        <f t="shared" si="7"/>
        <v>2.4391693003405428E-2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投入係数表!AF27</f>
        <v>6.8506899253417252E-3</v>
      </c>
      <c r="E27" s="77">
        <f t="shared" si="0"/>
        <v>0.68506899253417253</v>
      </c>
      <c r="F27" s="76">
        <f>分析係数表!C30</f>
        <v>1</v>
      </c>
      <c r="G27" s="77">
        <f t="shared" si="1"/>
        <v>0.68506899253417253</v>
      </c>
      <c r="H27" s="77">
        <v>0.75118810871130337</v>
      </c>
      <c r="I27" s="77">
        <f t="shared" si="2"/>
        <v>0.75118810871130337</v>
      </c>
      <c r="J27" s="76">
        <f>分析係数表!G30</f>
        <v>0.34448146018035225</v>
      </c>
      <c r="K27" s="78">
        <f t="shared" si="3"/>
        <v>0.25877037655898699</v>
      </c>
      <c r="L27" s="79"/>
      <c r="M27" s="80"/>
      <c r="N27" s="81">
        <f>分析係数表!H30</f>
        <v>0</v>
      </c>
      <c r="O27" s="82">
        <f t="shared" si="4"/>
        <v>0</v>
      </c>
      <c r="P27" s="76">
        <f>分析係数表!C30</f>
        <v>1</v>
      </c>
      <c r="Q27" s="82">
        <f t="shared" si="5"/>
        <v>0</v>
      </c>
      <c r="R27" s="83">
        <v>9.9354705723099263E-2</v>
      </c>
      <c r="S27" s="84">
        <f t="shared" si="6"/>
        <v>0.85054281443440261</v>
      </c>
      <c r="T27" s="85">
        <f>分析係数表!F30</f>
        <v>0.44085379748895859</v>
      </c>
      <c r="U27" s="86">
        <f t="shared" si="7"/>
        <v>0.374965029670353</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投入係数表!AF28</f>
        <v>2.1872996755958739E-2</v>
      </c>
      <c r="E28" s="77">
        <f t="shared" si="0"/>
        <v>2.1872996755958738</v>
      </c>
      <c r="F28" s="76">
        <f>分析係数表!C31</f>
        <v>1.6119481544838443E-2</v>
      </c>
      <c r="G28" s="77">
        <f t="shared" si="1"/>
        <v>3.5258136753798804E-2</v>
      </c>
      <c r="H28" s="77">
        <v>3.8730490009958304E-2</v>
      </c>
      <c r="I28" s="77">
        <f t="shared" si="2"/>
        <v>3.8730490009958304E-2</v>
      </c>
      <c r="J28" s="76">
        <f>分析係数表!G31</f>
        <v>7.1065989847715741E-2</v>
      </c>
      <c r="K28" s="78">
        <f t="shared" si="3"/>
        <v>2.7524206098447526E-3</v>
      </c>
      <c r="L28" s="79"/>
      <c r="M28" s="80"/>
      <c r="N28" s="81">
        <f>分析係数表!H31</f>
        <v>2.0936329558250998E-2</v>
      </c>
      <c r="O28" s="82">
        <f t="shared" si="4"/>
        <v>0.56019090093746571</v>
      </c>
      <c r="P28" s="76">
        <f>分析係数表!C31</f>
        <v>1.6119481544838443E-2</v>
      </c>
      <c r="Q28" s="82">
        <f t="shared" si="5"/>
        <v>9.0299868892478995E-3</v>
      </c>
      <c r="R28" s="83">
        <v>1.2830742033217421E-2</v>
      </c>
      <c r="S28" s="84">
        <f t="shared" si="6"/>
        <v>5.1561232043175725E-2</v>
      </c>
      <c r="T28" s="85">
        <f>分析係数表!F31</f>
        <v>0.34619289340101522</v>
      </c>
      <c r="U28" s="86">
        <f t="shared" si="7"/>
        <v>1.7850132108348144E-2</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投入係数表!AF29</f>
        <v>2.8814338532864533E-3</v>
      </c>
      <c r="E29" s="77">
        <f t="shared" si="0"/>
        <v>0.28814338532864531</v>
      </c>
      <c r="F29" s="76">
        <f>分析係数表!C32</f>
        <v>1</v>
      </c>
      <c r="G29" s="77">
        <f t="shared" si="1"/>
        <v>0.28814338532864531</v>
      </c>
      <c r="H29" s="77">
        <v>0.34986275666775407</v>
      </c>
      <c r="I29" s="77">
        <f t="shared" si="2"/>
        <v>0.34986275666775407</v>
      </c>
      <c r="J29" s="76">
        <f>分析係数表!G32</f>
        <v>0.14031413612565444</v>
      </c>
      <c r="K29" s="78">
        <f t="shared" si="3"/>
        <v>4.9090690464375961E-2</v>
      </c>
      <c r="L29" s="79"/>
      <c r="M29" s="80"/>
      <c r="N29" s="81">
        <f>分析係数表!H32</f>
        <v>7.8667195406007442E-3</v>
      </c>
      <c r="O29" s="82">
        <f t="shared" si="4"/>
        <v>0.21048888701385357</v>
      </c>
      <c r="P29" s="76">
        <f>分析係数表!C32</f>
        <v>1</v>
      </c>
      <c r="Q29" s="82">
        <f t="shared" si="5"/>
        <v>0.21048888701385357</v>
      </c>
      <c r="R29" s="83">
        <v>0.2801799222370418</v>
      </c>
      <c r="S29" s="84">
        <f t="shared" si="6"/>
        <v>0.63004267890479593</v>
      </c>
      <c r="T29" s="85">
        <f>分析係数表!F32</f>
        <v>0.48305318269495728</v>
      </c>
      <c r="U29" s="86">
        <f t="shared" si="7"/>
        <v>0.30434412127861871</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投入係数表!AF30</f>
        <v>8.2039925665481715E-3</v>
      </c>
      <c r="E30" s="77">
        <f t="shared" si="0"/>
        <v>0.82039925665481717</v>
      </c>
      <c r="F30" s="76">
        <f>分析係数表!C33</f>
        <v>0.76063364256957811</v>
      </c>
      <c r="G30" s="77">
        <f t="shared" si="1"/>
        <v>0.62402327495072774</v>
      </c>
      <c r="H30" s="77">
        <v>0.65865160555251112</v>
      </c>
      <c r="I30" s="77">
        <f t="shared" si="2"/>
        <v>0.65865160555251112</v>
      </c>
      <c r="J30" s="76">
        <f>分析係数表!G33</f>
        <v>0.50769407441433168</v>
      </c>
      <c r="K30" s="78">
        <f t="shared" si="3"/>
        <v>0.33439351724249561</v>
      </c>
      <c r="L30" s="79"/>
      <c r="M30" s="80"/>
      <c r="N30" s="81">
        <f>分析係数表!H33</f>
        <v>8.9800920101816757E-4</v>
      </c>
      <c r="O30" s="82">
        <f t="shared" si="4"/>
        <v>2.4027926288075013E-2</v>
      </c>
      <c r="P30" s="76">
        <f>分析係数表!C33</f>
        <v>0.76063364256957811</v>
      </c>
      <c r="Q30" s="82">
        <f t="shared" si="5"/>
        <v>1.8276449095891819E-2</v>
      </c>
      <c r="R30" s="83">
        <v>5.9860782166641806E-2</v>
      </c>
      <c r="S30" s="84">
        <f t="shared" si="6"/>
        <v>0.71851238771915293</v>
      </c>
      <c r="T30" s="85">
        <f>分析係数表!F33</f>
        <v>0.64710610932475887</v>
      </c>
      <c r="U30" s="86">
        <f t="shared" si="7"/>
        <v>0.46495375571858372</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投入係数表!AF31</f>
        <v>9.3954169013902109E-3</v>
      </c>
      <c r="E31" s="77">
        <f t="shared" si="0"/>
        <v>0.93954169013902111</v>
      </c>
      <c r="F31" s="76">
        <f>分析係数表!C34</f>
        <v>0.60932856586849216</v>
      </c>
      <c r="G31" s="77">
        <f t="shared" si="1"/>
        <v>0.57248959062606897</v>
      </c>
      <c r="H31" s="77">
        <v>0.76686048918941041</v>
      </c>
      <c r="I31" s="77">
        <f t="shared" si="2"/>
        <v>0.76686048918941041</v>
      </c>
      <c r="J31" s="76">
        <f>分析係数表!G34</f>
        <v>0.42480111354608457</v>
      </c>
      <c r="K31" s="78">
        <f t="shared" si="3"/>
        <v>0.32576318974215668</v>
      </c>
      <c r="L31" s="79"/>
      <c r="M31" s="80"/>
      <c r="N31" s="81">
        <f>分析係数表!H34</f>
        <v>0.14716781407871807</v>
      </c>
      <c r="O31" s="82">
        <f t="shared" si="4"/>
        <v>3.9377518455838474</v>
      </c>
      <c r="P31" s="76">
        <f>分析係数表!C34</f>
        <v>0.60932856586849216</v>
      </c>
      <c r="Q31" s="82">
        <f t="shared" si="5"/>
        <v>2.399384684815614</v>
      </c>
      <c r="R31" s="83">
        <v>2.6221019765972935</v>
      </c>
      <c r="S31" s="84">
        <f t="shared" si="6"/>
        <v>3.3889624657867037</v>
      </c>
      <c r="T31" s="85">
        <f>分析係数表!F34</f>
        <v>0.70056004390220861</v>
      </c>
      <c r="U31" s="86">
        <f t="shared" si="7"/>
        <v>2.3741716938144704</v>
      </c>
      <c r="V31" s="87">
        <f>分析係数表!D34</f>
        <v>0.12153061706589328</v>
      </c>
      <c r="W31" s="88">
        <f t="shared" si="8"/>
        <v>0</v>
      </c>
      <c r="X31" s="76">
        <f>分析係数表!E34</f>
        <v>9.2329106655473059E-2</v>
      </c>
      <c r="Y31" s="89">
        <f t="shared" si="9"/>
        <v>0</v>
      </c>
    </row>
    <row r="32" spans="1:25" x14ac:dyDescent="0.2">
      <c r="A32" s="6" t="s">
        <v>20</v>
      </c>
      <c r="B32" s="5" t="s">
        <v>37</v>
      </c>
      <c r="C32" s="90"/>
      <c r="D32" s="76">
        <f>投入係数表!AF32</f>
        <v>1.9917506815076699E-2</v>
      </c>
      <c r="E32" s="77">
        <f t="shared" si="0"/>
        <v>1.9917506815076698</v>
      </c>
      <c r="F32" s="76">
        <f>分析係数表!C35</f>
        <v>0.431182157394844</v>
      </c>
      <c r="G32" s="77">
        <f t="shared" si="1"/>
        <v>0.85880735584512791</v>
      </c>
      <c r="H32" s="77">
        <v>1.0051285790684508</v>
      </c>
      <c r="I32" s="77">
        <f t="shared" si="2"/>
        <v>1.0051285790684508</v>
      </c>
      <c r="J32" s="76">
        <f>分析係数表!G35</f>
        <v>0.31375152118597188</v>
      </c>
      <c r="K32" s="78">
        <f t="shared" si="3"/>
        <v>0.31536062067022086</v>
      </c>
      <c r="L32" s="79"/>
      <c r="M32" s="80"/>
      <c r="N32" s="81">
        <f>分析係数表!H35</f>
        <v>5.4452734914836147E-2</v>
      </c>
      <c r="O32" s="82">
        <f t="shared" si="4"/>
        <v>1.4569854064238053</v>
      </c>
      <c r="P32" s="76">
        <f>分析係数表!C35</f>
        <v>0.431182157394844</v>
      </c>
      <c r="Q32" s="82">
        <f t="shared" si="5"/>
        <v>0.62822611083461999</v>
      </c>
      <c r="R32" s="83">
        <v>0.91594512127975503</v>
      </c>
      <c r="S32" s="84">
        <f t="shared" si="6"/>
        <v>1.9210737003482059</v>
      </c>
      <c r="T32" s="85">
        <f>分析係数表!F35</f>
        <v>0.64533318582439059</v>
      </c>
      <c r="U32" s="86">
        <f t="shared" si="7"/>
        <v>1.2397326112491585</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投入係数表!AF33</f>
        <v>1.6595763968479057E-2</v>
      </c>
      <c r="E33" s="77">
        <f t="shared" si="0"/>
        <v>1.6595763968479056</v>
      </c>
      <c r="F33" s="76">
        <f>分析係数表!C36</f>
        <v>0.9563715649468405</v>
      </c>
      <c r="G33" s="77">
        <f t="shared" si="1"/>
        <v>1.5871716758022703</v>
      </c>
      <c r="H33" s="77">
        <v>1.7496998110601196</v>
      </c>
      <c r="I33" s="77">
        <f t="shared" si="2"/>
        <v>1.7496998110601196</v>
      </c>
      <c r="J33" s="76">
        <f>分析係数表!G36</f>
        <v>5.2691079299754126E-2</v>
      </c>
      <c r="K33" s="78">
        <f t="shared" si="3"/>
        <v>9.2193571495333568E-2</v>
      </c>
      <c r="L33" s="79"/>
      <c r="M33" s="80"/>
      <c r="N33" s="81">
        <f>分析係数表!H36</f>
        <v>0.23827203956962312</v>
      </c>
      <c r="O33" s="82">
        <f t="shared" si="4"/>
        <v>6.3754168629864303</v>
      </c>
      <c r="P33" s="76">
        <f>分析係数表!C36</f>
        <v>0.9563715649468405</v>
      </c>
      <c r="Q33" s="82">
        <f t="shared" si="5"/>
        <v>6.0972674024428093</v>
      </c>
      <c r="R33" s="83">
        <v>6.4025462038722836</v>
      </c>
      <c r="S33" s="84">
        <f t="shared" si="6"/>
        <v>8.1522460149324036</v>
      </c>
      <c r="T33" s="85">
        <f>分析係数表!F36</f>
        <v>0.845410170661959</v>
      </c>
      <c r="U33" s="86">
        <f t="shared" si="7"/>
        <v>6.8919916947622788</v>
      </c>
      <c r="V33" s="87">
        <f>分析係数表!D36</f>
        <v>1.6506511551495136E-2</v>
      </c>
      <c r="W33" s="88">
        <f t="shared" si="8"/>
        <v>0</v>
      </c>
      <c r="X33" s="76">
        <f>分析係数表!E36</f>
        <v>8.5372746992044678E-3</v>
      </c>
      <c r="Y33" s="89">
        <f t="shared" si="9"/>
        <v>0</v>
      </c>
    </row>
    <row r="34" spans="1:25" x14ac:dyDescent="0.2">
      <c r="A34" s="6" t="s">
        <v>22</v>
      </c>
      <c r="B34" s="5" t="s">
        <v>378</v>
      </c>
      <c r="C34" s="75">
        <f>最終需要_まとめ!C35</f>
        <v>100</v>
      </c>
      <c r="D34" s="76">
        <f>投入係数表!AF34</f>
        <v>4.5843936362400202E-2</v>
      </c>
      <c r="E34" s="77">
        <f t="shared" si="0"/>
        <v>4.5843936362400202</v>
      </c>
      <c r="F34" s="76">
        <f>分析係数表!C37</f>
        <v>0.69581462679851724</v>
      </c>
      <c r="G34" s="77">
        <f t="shared" si="1"/>
        <v>3.1898881470978471</v>
      </c>
      <c r="H34" s="77">
        <v>3.4343675372423497</v>
      </c>
      <c r="I34" s="77">
        <f t="shared" si="2"/>
        <v>103.43436753724235</v>
      </c>
      <c r="J34" s="76">
        <f>分析係数表!G37</f>
        <v>0.3862869649112583</v>
      </c>
      <c r="K34" s="78">
        <f t="shared" si="3"/>
        <v>39.955347903476934</v>
      </c>
      <c r="L34" s="79"/>
      <c r="M34" s="80"/>
      <c r="N34" s="81">
        <f>分析係数表!H37</f>
        <v>4.5947077854218935E-2</v>
      </c>
      <c r="O34" s="82">
        <f t="shared" si="4"/>
        <v>1.2294005435377284</v>
      </c>
      <c r="P34" s="76">
        <f>分析係数表!C37</f>
        <v>0.69581462679851724</v>
      </c>
      <c r="Q34" s="82">
        <f t="shared" si="5"/>
        <v>0.85543488038759874</v>
      </c>
      <c r="R34" s="83">
        <v>1.0327340768711839</v>
      </c>
      <c r="S34" s="84">
        <f t="shared" si="6"/>
        <v>104.46710161411353</v>
      </c>
      <c r="T34" s="85">
        <f>分析係数表!F37</f>
        <v>0.69012607082499655</v>
      </c>
      <c r="U34" s="86">
        <f t="shared" si="7"/>
        <v>72.095470367423829</v>
      </c>
      <c r="V34" s="87">
        <f>分析係数表!D37</f>
        <v>6.9795450572077936E-2</v>
      </c>
      <c r="W34" s="88">
        <f t="shared" si="8"/>
        <v>7</v>
      </c>
      <c r="X34" s="76">
        <f>分析係数表!E37</f>
        <v>6.5949222012859618E-2</v>
      </c>
      <c r="Y34" s="89">
        <f t="shared" si="9"/>
        <v>7</v>
      </c>
    </row>
    <row r="35" spans="1:25" x14ac:dyDescent="0.2">
      <c r="A35" s="6" t="s">
        <v>23</v>
      </c>
      <c r="B35" s="5" t="s">
        <v>194</v>
      </c>
      <c r="C35" s="90"/>
      <c r="D35" s="76">
        <f>投入係数表!AF35</f>
        <v>1.1234354461689879E-2</v>
      </c>
      <c r="E35" s="77">
        <f t="shared" si="0"/>
        <v>1.1234354461689879</v>
      </c>
      <c r="F35" s="76">
        <f>分析係数表!C38</f>
        <v>0.41697687137236916</v>
      </c>
      <c r="G35" s="77">
        <f t="shared" si="1"/>
        <v>0.46844659753236623</v>
      </c>
      <c r="H35" s="77">
        <v>0.63962653669478087</v>
      </c>
      <c r="I35" s="77">
        <f t="shared" si="2"/>
        <v>0.63962653669478087</v>
      </c>
      <c r="J35" s="76">
        <f>分析係数表!G38</f>
        <v>8.9658129653451837E-2</v>
      </c>
      <c r="K35" s="78">
        <f t="shared" si="3"/>
        <v>5.7347718956769031E-2</v>
      </c>
      <c r="L35" s="79"/>
      <c r="M35" s="80"/>
      <c r="N35" s="81">
        <f>分析係数表!H38</f>
        <v>4.1195576072902453E-2</v>
      </c>
      <c r="O35" s="82">
        <f t="shared" si="4"/>
        <v>1.1022651707267543</v>
      </c>
      <c r="P35" s="76">
        <f>分析係数表!C38</f>
        <v>0.41697687137236916</v>
      </c>
      <c r="Q35" s="82">
        <f t="shared" si="5"/>
        <v>0.45961908231237236</v>
      </c>
      <c r="R35" s="83">
        <v>0.64917863269279164</v>
      </c>
      <c r="S35" s="84">
        <f t="shared" si="6"/>
        <v>1.2888051693875724</v>
      </c>
      <c r="T35" s="85">
        <f>分析係数表!F38</f>
        <v>0.51116828441118001</v>
      </c>
      <c r="U35" s="86">
        <f t="shared" si="7"/>
        <v>0.65879632737610561</v>
      </c>
      <c r="V35" s="87">
        <f>分析係数表!D38</f>
        <v>3.6720851362413751E-2</v>
      </c>
      <c r="W35" s="88">
        <f t="shared" si="8"/>
        <v>0</v>
      </c>
      <c r="X35" s="76">
        <f>分析係数表!E38</f>
        <v>4.0833430787822089E-2</v>
      </c>
      <c r="Y35" s="89">
        <f t="shared" si="9"/>
        <v>0</v>
      </c>
    </row>
    <row r="36" spans="1:25" x14ac:dyDescent="0.2">
      <c r="A36" s="6" t="s">
        <v>24</v>
      </c>
      <c r="B36" s="5" t="s">
        <v>39</v>
      </c>
      <c r="C36" s="90"/>
      <c r="D36" s="76">
        <f>投入係数表!AF36</f>
        <v>0</v>
      </c>
      <c r="E36" s="77">
        <f t="shared" si="0"/>
        <v>0</v>
      </c>
      <c r="F36" s="76">
        <f>分析係数表!C39</f>
        <v>1</v>
      </c>
      <c r="G36" s="77">
        <f t="shared" si="1"/>
        <v>0</v>
      </c>
      <c r="H36" s="77">
        <v>1.8183454492727884E-2</v>
      </c>
      <c r="I36" s="77">
        <f t="shared" si="2"/>
        <v>1.8183454492727884E-2</v>
      </c>
      <c r="J36" s="76">
        <f>分析係数表!G39</f>
        <v>0.3542438962035025</v>
      </c>
      <c r="K36" s="78">
        <f t="shared" si="3"/>
        <v>6.4413777659430077E-3</v>
      </c>
      <c r="L36" s="79"/>
      <c r="M36" s="80"/>
      <c r="N36" s="81">
        <f>分析係数表!H39</f>
        <v>3.5817057247689217E-3</v>
      </c>
      <c r="O36" s="82">
        <f t="shared" si="4"/>
        <v>9.5835277681729281E-2</v>
      </c>
      <c r="P36" s="76">
        <f>分析係数表!C39</f>
        <v>1</v>
      </c>
      <c r="Q36" s="82">
        <f t="shared" si="5"/>
        <v>9.5835277681729281E-2</v>
      </c>
      <c r="R36" s="83">
        <v>0.1049766897505225</v>
      </c>
      <c r="S36" s="84">
        <f t="shared" si="6"/>
        <v>0.12316014424325039</v>
      </c>
      <c r="T36" s="85">
        <f>分析係数表!F39</f>
        <v>0.7050204525118241</v>
      </c>
      <c r="U36" s="86">
        <f t="shared" si="7"/>
        <v>8.6830420625797919E-2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投入係数表!AF37</f>
        <v>2.0202412634278055E-3</v>
      </c>
      <c r="E37" s="77">
        <f t="shared" si="0"/>
        <v>0.20202412634278055</v>
      </c>
      <c r="F37" s="76">
        <f>分析係数表!C40</f>
        <v>1</v>
      </c>
      <c r="G37" s="77">
        <f t="shared" si="1"/>
        <v>0.20202412634278055</v>
      </c>
      <c r="H37" s="77">
        <v>0.21344549147647937</v>
      </c>
      <c r="I37" s="77">
        <f t="shared" si="2"/>
        <v>0.21344549147647937</v>
      </c>
      <c r="J37" s="76">
        <f>分析係数表!G40</f>
        <v>0.54480720679366534</v>
      </c>
      <c r="K37" s="78">
        <f t="shared" si="3"/>
        <v>0.11628664201400184</v>
      </c>
      <c r="L37" s="79"/>
      <c r="M37" s="80"/>
      <c r="N37" s="81">
        <f>分析係数表!H40</f>
        <v>3.1654426986686419E-2</v>
      </c>
      <c r="O37" s="82">
        <f t="shared" si="4"/>
        <v>0.84697376982885308</v>
      </c>
      <c r="P37" s="76">
        <f>分析係数表!C40</f>
        <v>1</v>
      </c>
      <c r="Q37" s="82">
        <f t="shared" si="5"/>
        <v>0.84697376982885308</v>
      </c>
      <c r="R37" s="83">
        <v>0.85374630795774498</v>
      </c>
      <c r="S37" s="84">
        <f t="shared" si="6"/>
        <v>1.0671917994342244</v>
      </c>
      <c r="T37" s="85">
        <f>分析係数表!F40</f>
        <v>0.74295960523295845</v>
      </c>
      <c r="U37" s="86">
        <f t="shared" si="7"/>
        <v>0.79288039801550192</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投入係数表!AF38</f>
        <v>2.0785174537189923E-3</v>
      </c>
      <c r="E38" s="77">
        <f t="shared" si="0"/>
        <v>0.20785174537189924</v>
      </c>
      <c r="F38" s="76">
        <f>分析係数表!C41</f>
        <v>0.7716092186228849</v>
      </c>
      <c r="G38" s="77">
        <f t="shared" si="1"/>
        <v>0.16038032283581399</v>
      </c>
      <c r="H38" s="77">
        <v>0.16968971938755856</v>
      </c>
      <c r="I38" s="77">
        <f t="shared" si="2"/>
        <v>0.16968971938755856</v>
      </c>
      <c r="J38" s="76">
        <f>分析係数表!G41</f>
        <v>0.4437271381292458</v>
      </c>
      <c r="K38" s="78">
        <f t="shared" si="3"/>
        <v>7.5295933553796157E-2</v>
      </c>
      <c r="L38" s="79"/>
      <c r="M38" s="80"/>
      <c r="N38" s="81">
        <f>分析係数表!H41</f>
        <v>4.8285080570498094E-2</v>
      </c>
      <c r="O38" s="82">
        <f t="shared" si="4"/>
        <v>1.2919582064930528</v>
      </c>
      <c r="P38" s="76">
        <f>分析係数表!C41</f>
        <v>0.7716092186228849</v>
      </c>
      <c r="Q38" s="82">
        <f t="shared" si="5"/>
        <v>0.99688686220552825</v>
      </c>
      <c r="R38" s="83">
        <v>1.0159648784697519</v>
      </c>
      <c r="S38" s="84">
        <f t="shared" si="6"/>
        <v>1.1856545978573105</v>
      </c>
      <c r="T38" s="85">
        <f>分析係数表!F41</f>
        <v>0.54924555826511057</v>
      </c>
      <c r="U38" s="86">
        <f t="shared" si="7"/>
        <v>0.65121552150973372</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投入係数表!AF39</f>
        <v>1.6382084604078038E-3</v>
      </c>
      <c r="E39" s="77">
        <f>$C$34*D39</f>
        <v>0.16382084604078037</v>
      </c>
      <c r="F39" s="76">
        <f>分析係数表!C42</f>
        <v>0.97588334268087495</v>
      </c>
      <c r="G39" s="77">
        <f>E39*F39</f>
        <v>0.15987003483508572</v>
      </c>
      <c r="H39" s="77">
        <v>0.17966451807790437</v>
      </c>
      <c r="I39" s="77">
        <f>C39+H39</f>
        <v>0.17966451807790437</v>
      </c>
      <c r="J39" s="76">
        <f>分析係数表!G42</f>
        <v>0.48510773130544993</v>
      </c>
      <c r="K39" s="78">
        <f>I39*J39</f>
        <v>8.7156646760859185E-2</v>
      </c>
      <c r="L39" s="79"/>
      <c r="M39" s="80"/>
      <c r="N39" s="81">
        <f>分析係数表!H42</f>
        <v>1.103120860117981E-2</v>
      </c>
      <c r="O39" s="82">
        <f t="shared" si="4"/>
        <v>0.29516074761484007</v>
      </c>
      <c r="P39" s="76">
        <f>分析係数表!C42</f>
        <v>0.97588334268087495</v>
      </c>
      <c r="Q39" s="82">
        <f>O39*P39</f>
        <v>0.2880424570105562</v>
      </c>
      <c r="R39" s="83">
        <v>0.30518920511409015</v>
      </c>
      <c r="S39" s="84">
        <f>I39+R39</f>
        <v>0.48485372319199449</v>
      </c>
      <c r="T39" s="85">
        <f>分析係数表!F42</f>
        <v>0.55931558935361214</v>
      </c>
      <c r="U39" s="86">
        <f>S39*T39</f>
        <v>0.27118624593742352</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投入係数表!AF40</f>
        <v>6.8247893963234205E-2</v>
      </c>
      <c r="E40" s="77">
        <f>$C$34*D40</f>
        <v>6.8247893963234203</v>
      </c>
      <c r="F40" s="76">
        <f>分析係数表!C43</f>
        <v>0.34022693007694482</v>
      </c>
      <c r="G40" s="77">
        <f>E40*F40</f>
        <v>2.3219771447328026</v>
      </c>
      <c r="H40" s="77">
        <v>2.6928339081423736</v>
      </c>
      <c r="I40" s="77">
        <f>C40+H40</f>
        <v>2.6928339081423736</v>
      </c>
      <c r="J40" s="76">
        <f>分析係数表!G43</f>
        <v>0.33724329370148376</v>
      </c>
      <c r="K40" s="78">
        <f>I40*J40</f>
        <v>0.90814017657297286</v>
      </c>
      <c r="L40" s="79"/>
      <c r="M40" s="80"/>
      <c r="N40" s="81">
        <f>分析係数表!H43</f>
        <v>3.0928867340200058E-2</v>
      </c>
      <c r="O40" s="82">
        <f t="shared" si="4"/>
        <v>0.82756005593415172</v>
      </c>
      <c r="P40" s="76">
        <f>分析係数表!C43</f>
        <v>0.34022693007694482</v>
      </c>
      <c r="Q40" s="82">
        <f>O40*P40</f>
        <v>0.2815582172847812</v>
      </c>
      <c r="R40" s="83">
        <v>0.61797847057333188</v>
      </c>
      <c r="S40" s="84">
        <f>I40+R40</f>
        <v>3.3108123787157053</v>
      </c>
      <c r="T40" s="85">
        <f>分析係数表!F43</f>
        <v>0.5626289672791589</v>
      </c>
      <c r="U40" s="86">
        <f>S40*T40</f>
        <v>1.8627589494918728</v>
      </c>
      <c r="V40" s="87">
        <f>分析係数表!D43</f>
        <v>0.16253561953424389</v>
      </c>
      <c r="W40" s="88">
        <f>ROUND(S40*V40,0)</f>
        <v>1</v>
      </c>
      <c r="X40" s="76">
        <f>分析係数表!E43</f>
        <v>0.12361206642429007</v>
      </c>
      <c r="Y40" s="89">
        <f>ROUND(S40*X40,0)</f>
        <v>0</v>
      </c>
    </row>
    <row r="41" spans="1:25" x14ac:dyDescent="0.2">
      <c r="A41" s="6" t="s">
        <v>341</v>
      </c>
      <c r="B41" s="5" t="s">
        <v>42</v>
      </c>
      <c r="C41" s="90"/>
      <c r="D41" s="76">
        <f>投入係数表!AF41</f>
        <v>1.1201978800416997E-3</v>
      </c>
      <c r="E41" s="77">
        <f>$C$34*D41</f>
        <v>0.11201978800416998</v>
      </c>
      <c r="F41" s="76">
        <f>分析係数表!C44</f>
        <v>0.45077084579422144</v>
      </c>
      <c r="G41" s="77">
        <f>E41*F41</f>
        <v>5.0495254584329081E-2</v>
      </c>
      <c r="H41" s="77">
        <v>5.6947917162088579E-2</v>
      </c>
      <c r="I41" s="77">
        <f>C41+H41</f>
        <v>5.6947917162088579E-2</v>
      </c>
      <c r="J41" s="76">
        <f>分析係数表!G44</f>
        <v>0.26937180019371798</v>
      </c>
      <c r="K41" s="78">
        <f>I41*J41</f>
        <v>1.5340162963234528E-2</v>
      </c>
      <c r="L41" s="79"/>
      <c r="M41" s="80"/>
      <c r="N41" s="81">
        <f>分析係数表!H44</f>
        <v>0.10969619474561307</v>
      </c>
      <c r="O41" s="82">
        <f t="shared" si="4"/>
        <v>2.9351281461720657</v>
      </c>
      <c r="P41" s="76">
        <f>分析係数表!C44</f>
        <v>0.45077084579422144</v>
      </c>
      <c r="Q41" s="82">
        <f>O41*P41</f>
        <v>1.3230701969644072</v>
      </c>
      <c r="R41" s="83">
        <v>1.3441702397459074</v>
      </c>
      <c r="S41" s="84">
        <f>I41+R41</f>
        <v>1.401118156907996</v>
      </c>
      <c r="T41" s="85">
        <f>分析係数表!F44</f>
        <v>0.50977584059775838</v>
      </c>
      <c r="U41" s="86">
        <f>S41*T41</f>
        <v>0.71425618621455556</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投入係数表!AF42</f>
        <v>1.1266730122962761E-3</v>
      </c>
      <c r="E42" s="77">
        <f>$C$34*D42</f>
        <v>0.11266730122962761</v>
      </c>
      <c r="F42" s="76">
        <f>分析係数表!C45</f>
        <v>1</v>
      </c>
      <c r="G42" s="77">
        <f>E42*F42</f>
        <v>0.11266730122962761</v>
      </c>
      <c r="H42" s="77">
        <v>0.12706838385900601</v>
      </c>
      <c r="I42" s="77">
        <f>C42+H42</f>
        <v>0.12706838385900601</v>
      </c>
      <c r="J42" s="76">
        <f>分析係数表!G45</f>
        <v>0</v>
      </c>
      <c r="K42" s="78">
        <f>I42*J42</f>
        <v>0</v>
      </c>
      <c r="L42" s="79"/>
      <c r="M42" s="80"/>
      <c r="N42" s="81">
        <f>分析係数表!H45</f>
        <v>0</v>
      </c>
      <c r="O42" s="82">
        <f t="shared" si="4"/>
        <v>0</v>
      </c>
      <c r="P42" s="76">
        <f>分析係数表!C45</f>
        <v>1</v>
      </c>
      <c r="Q42" s="82">
        <f>O42*P42</f>
        <v>0</v>
      </c>
      <c r="R42" s="83">
        <v>1.5909541835189413E-2</v>
      </c>
      <c r="S42" s="84">
        <f>I42+R42</f>
        <v>0.14297792569419543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1.1784740703328866E-2</v>
      </c>
      <c r="E43" s="77">
        <f>$C$34*D43</f>
        <v>1.1784740703328866</v>
      </c>
      <c r="F43" s="76">
        <f>分析係数表!C46</f>
        <v>7.4198450828512619E-2</v>
      </c>
      <c r="G43" s="77">
        <f>E43*F43</f>
        <v>8.7440950360271816E-2</v>
      </c>
      <c r="H43" s="77">
        <v>9.5945392923367651E-2</v>
      </c>
      <c r="I43" s="77">
        <f>C43+H43</f>
        <v>9.5945392923367651E-2</v>
      </c>
      <c r="J43" s="76">
        <f>分析係数表!G46</f>
        <v>9.2287409360580098E-3</v>
      </c>
      <c r="K43" s="78">
        <f>I43*J43</f>
        <v>8.8545517529805347E-4</v>
      </c>
      <c r="L43" s="79"/>
      <c r="M43" s="80"/>
      <c r="N43" s="81">
        <f>分析係数表!H46</f>
        <v>2.0514344703613255E-2</v>
      </c>
      <c r="O43" s="82">
        <f t="shared" si="4"/>
        <v>0.5488999019472286</v>
      </c>
      <c r="P43" s="76">
        <f>分析係数表!C46</f>
        <v>7.4198450828512619E-2</v>
      </c>
      <c r="Q43" s="82">
        <f>O43*P43</f>
        <v>4.0727522384406842E-2</v>
      </c>
      <c r="R43" s="83">
        <v>4.8234859507336747E-2</v>
      </c>
      <c r="S43" s="84">
        <f>I43+R43</f>
        <v>0.1441802524307044</v>
      </c>
      <c r="T43" s="85">
        <f>分析係数表!F46</f>
        <v>0.31311799604482532</v>
      </c>
      <c r="U43" s="86">
        <f>S43*T43</f>
        <v>4.5145431710339218E-2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投入係数表!AF44</f>
        <v>0.29096006785938605</v>
      </c>
      <c r="E44" s="91">
        <f>SUM(E5:E43)</f>
        <v>29.096006785938602</v>
      </c>
      <c r="F44" s="92">
        <f>分析係数表!C47</f>
        <v>0.51595339019249375</v>
      </c>
      <c r="G44" s="91">
        <f>SUM(G5:G43)</f>
        <v>11.666835376944839</v>
      </c>
      <c r="H44" s="91">
        <f>SUM(H5:H43)</f>
        <v>13.315825250641691</v>
      </c>
      <c r="I44" s="91">
        <f>SUM(I5:I43)</f>
        <v>113.31582525064169</v>
      </c>
      <c r="J44" s="92">
        <f>分析係数表!G47</f>
        <v>0.27631170572057684</v>
      </c>
      <c r="K44" s="93">
        <f>SUM(K5:K43)</f>
        <v>42.651778005054901</v>
      </c>
      <c r="L44" s="94">
        <f>最終需要_まとめ!$L$33</f>
        <v>0.62733333333333341</v>
      </c>
      <c r="M44" s="91">
        <f>K44*L44</f>
        <v>26.756882068504446</v>
      </c>
      <c r="N44" s="95">
        <f>分析係数表!H47</f>
        <v>1</v>
      </c>
      <c r="O44" s="96">
        <f>SUM(O5:O43)</f>
        <v>26.756882068504446</v>
      </c>
      <c r="P44" s="92">
        <f>分析係数表!C47</f>
        <v>0.51595339019249375</v>
      </c>
      <c r="Q44" s="96">
        <f>SUM(Q5:Q43)</f>
        <v>15.317319915951046</v>
      </c>
      <c r="R44" s="91">
        <f>SUM(R5:R43)</f>
        <v>17.264212924907074</v>
      </c>
      <c r="S44" s="97">
        <f>SUM(S5:S43)</f>
        <v>130.58003817554874</v>
      </c>
      <c r="T44" s="98">
        <f>分析係数表!F47</f>
        <v>0.58636886885395456</v>
      </c>
      <c r="U44" s="99">
        <f>SUM(U5:U43)</f>
        <v>89.229753541350973</v>
      </c>
      <c r="V44" s="100">
        <f>分析係数表!D47</f>
        <v>7.5124891062718996E-2</v>
      </c>
      <c r="W44" s="101">
        <f>SUM(W5:W43)</f>
        <v>8</v>
      </c>
      <c r="X44" s="92">
        <f>分析係数表!E47</f>
        <v>6.0854966829428862E-2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290</v>
      </c>
      <c r="S2" s="3" t="s">
        <v>153</v>
      </c>
      <c r="U2" s="64" t="s">
        <v>210</v>
      </c>
      <c r="W2" s="3" t="s">
        <v>130</v>
      </c>
      <c r="Y2" s="3" t="s">
        <v>154</v>
      </c>
    </row>
    <row r="3" spans="1:25" ht="44" x14ac:dyDescent="0.2">
      <c r="B3" s="65"/>
      <c r="C3" s="66" t="s">
        <v>228</v>
      </c>
      <c r="D3" s="66" t="s">
        <v>232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4.9649173197653385E-3</v>
      </c>
      <c r="G5" s="77">
        <f t="shared" ref="G5:G38" si="1">E5*F5</f>
        <v>0</v>
      </c>
      <c r="H5" s="77">
        <f t="array" ref="H5:H43">MMULT(逆行列係数!C5:AO43,'31'!G5:G43)</f>
        <v>3.0344852578103571E-5</v>
      </c>
      <c r="I5" s="77">
        <f t="shared" ref="I5:I38" si="2">C5+H5</f>
        <v>3.0344852578103571E-5</v>
      </c>
      <c r="J5" s="76">
        <f>分析係数表!G8</f>
        <v>0.11989459815546773</v>
      </c>
      <c r="K5" s="78">
        <f t="shared" ref="K5:K38" si="3">I5*J5</f>
        <v>3.6381839059386367E-6</v>
      </c>
      <c r="L5" s="79" t="s">
        <v>188</v>
      </c>
      <c r="M5" s="80" t="s">
        <v>188</v>
      </c>
      <c r="N5" s="81">
        <f>分析係数表!H8</f>
        <v>9.9138626395589742E-3</v>
      </c>
      <c r="O5" s="82">
        <f t="shared" ref="O5:O43" si="4">$M$44*N5</f>
        <v>8.7650862354470185E-2</v>
      </c>
      <c r="P5" s="76">
        <f>分析係数表!C8</f>
        <v>4.9649173197653385E-3</v>
      </c>
      <c r="Q5" s="82">
        <f t="shared" ref="Q5:Q38" si="5">O5*P5</f>
        <v>4.3517928459607674E-4</v>
      </c>
      <c r="R5" s="83">
        <f t="array" ref="R5:R43">MMULT(逆行列係数!C5:AO43,'31'!Q5:Q43)</f>
        <v>6.5888484118359954E-4</v>
      </c>
      <c r="S5" s="84">
        <f t="shared" ref="S5:S38" si="6">I5+R5</f>
        <v>6.8922969376170311E-4</v>
      </c>
      <c r="T5" s="85">
        <f>分析係数表!F8</f>
        <v>0.45454545454545453</v>
      </c>
      <c r="U5" s="86">
        <f t="shared" ref="U5:U38" si="7">S5*T5</f>
        <v>3.1328622443713779E-4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投入係数表!AG6</f>
        <v>0</v>
      </c>
      <c r="E6" s="77">
        <f t="shared" si="0"/>
        <v>0</v>
      </c>
      <c r="F6" s="76">
        <f>分析係数表!C9</f>
        <v>0.15391380826737022</v>
      </c>
      <c r="G6" s="77">
        <f t="shared" si="1"/>
        <v>0</v>
      </c>
      <c r="H6" s="77">
        <v>9.2767657332397716E-5</v>
      </c>
      <c r="I6" s="77">
        <f t="shared" si="2"/>
        <v>9.2767657332397716E-5</v>
      </c>
      <c r="J6" s="76">
        <f>分析係数表!G9</f>
        <v>0.24468085106382978</v>
      </c>
      <c r="K6" s="78">
        <f t="shared" si="3"/>
        <v>2.2698469347288802E-5</v>
      </c>
      <c r="L6" s="79"/>
      <c r="M6" s="80"/>
      <c r="N6" s="81">
        <f>分析係数表!H9</f>
        <v>5.2529564767522905E-4</v>
      </c>
      <c r="O6" s="82">
        <f t="shared" si="4"/>
        <v>4.6442661335715264E-3</v>
      </c>
      <c r="P6" s="76">
        <f>分析係数表!C9</f>
        <v>0.15391380826737022</v>
      </c>
      <c r="Q6" s="82">
        <f t="shared" si="5"/>
        <v>7.1481668722516876E-4</v>
      </c>
      <c r="R6" s="83">
        <v>8.2879459897782903E-4</v>
      </c>
      <c r="S6" s="84">
        <f t="shared" si="6"/>
        <v>9.2156225631022674E-4</v>
      </c>
      <c r="T6" s="85">
        <f>分析係数表!F9</f>
        <v>0.66489361702127658</v>
      </c>
      <c r="U6" s="86">
        <f t="shared" si="7"/>
        <v>6.1274086190839542E-4</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投入係数表!AG7</f>
        <v>0</v>
      </c>
      <c r="E7" s="77">
        <f t="shared" si="0"/>
        <v>0</v>
      </c>
      <c r="F7" s="76">
        <f>分析係数表!C10</f>
        <v>3.7301329873500322E-3</v>
      </c>
      <c r="G7" s="77">
        <f t="shared" si="1"/>
        <v>0</v>
      </c>
      <c r="H7" s="77">
        <v>3.8454283616316218E-6</v>
      </c>
      <c r="I7" s="77">
        <f t="shared" si="2"/>
        <v>3.8454283616316218E-6</v>
      </c>
      <c r="J7" s="76">
        <f>分析係数表!G10</f>
        <v>0.17857142857142858</v>
      </c>
      <c r="K7" s="78">
        <f t="shared" si="3"/>
        <v>6.8668363600564681E-7</v>
      </c>
      <c r="L7" s="79"/>
      <c r="M7" s="80"/>
      <c r="N7" s="81">
        <f>分析係数表!H10</f>
        <v>9.7827374022421611E-4</v>
      </c>
      <c r="O7" s="82">
        <f t="shared" si="4"/>
        <v>8.6491552351384993E-3</v>
      </c>
      <c r="P7" s="76">
        <f>分析係数表!C10</f>
        <v>3.7301329873500322E-3</v>
      </c>
      <c r="Q7" s="82">
        <f t="shared" si="5"/>
        <v>3.2262499255301343E-5</v>
      </c>
      <c r="R7" s="83">
        <v>6.3449406711348202E-5</v>
      </c>
      <c r="S7" s="84">
        <f t="shared" si="6"/>
        <v>6.7294835072979824E-5</v>
      </c>
      <c r="T7" s="85">
        <f>分析係数表!F10</f>
        <v>0.5178571428571429</v>
      </c>
      <c r="U7" s="86">
        <f t="shared" si="7"/>
        <v>3.4849111019935986E-5</v>
      </c>
      <c r="V7" s="87">
        <f>分析係数表!D10</f>
        <v>0</v>
      </c>
      <c r="W7" s="88">
        <f t="shared" si="8"/>
        <v>0</v>
      </c>
      <c r="X7" s="76">
        <f>分析係数表!E10</f>
        <v>0</v>
      </c>
      <c r="Y7" s="89">
        <f t="shared" si="9"/>
        <v>0</v>
      </c>
    </row>
    <row r="8" spans="1:25" x14ac:dyDescent="0.2">
      <c r="A8" s="6" t="s">
        <v>222</v>
      </c>
      <c r="B8" s="5" t="s">
        <v>27</v>
      </c>
      <c r="C8" s="90"/>
      <c r="D8" s="76">
        <f>投入係数表!AG8</f>
        <v>0</v>
      </c>
      <c r="E8" s="77">
        <f t="shared" si="0"/>
        <v>0</v>
      </c>
      <c r="F8" s="76">
        <f>分析係数表!C11</f>
        <v>0.13696369636963701</v>
      </c>
      <c r="G8" s="77">
        <f t="shared" si="1"/>
        <v>0</v>
      </c>
      <c r="H8" s="77">
        <v>1.6818488691002131E-3</v>
      </c>
      <c r="I8" s="77">
        <f t="shared" si="2"/>
        <v>1.6818488691002131E-3</v>
      </c>
      <c r="J8" s="76">
        <f>分析係数表!G11</f>
        <v>0.3392857142857143</v>
      </c>
      <c r="K8" s="78">
        <f t="shared" si="3"/>
        <v>5.7062729487328658E-4</v>
      </c>
      <c r="L8" s="79"/>
      <c r="M8" s="80"/>
      <c r="N8" s="81">
        <f>分析係数表!H11</f>
        <v>-1.9072761791536302E-5</v>
      </c>
      <c r="O8" s="82">
        <f t="shared" si="4"/>
        <v>-1.6862690953966207E-4</v>
      </c>
      <c r="P8" s="76">
        <f>分析係数表!C11</f>
        <v>0.13696369636963701</v>
      </c>
      <c r="Q8" s="82">
        <f t="shared" si="5"/>
        <v>-2.3095764837940524E-5</v>
      </c>
      <c r="R8" s="83">
        <v>4.2500736411490856E-4</v>
      </c>
      <c r="S8" s="84">
        <f t="shared" si="6"/>
        <v>2.1068562332151215E-3</v>
      </c>
      <c r="T8" s="85">
        <f>分析係数表!F11</f>
        <v>0.56043956043956045</v>
      </c>
      <c r="U8" s="86">
        <f t="shared" si="7"/>
        <v>1.1807655812524308E-3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投入係数表!AG9</f>
        <v>0</v>
      </c>
      <c r="E9" s="77">
        <f t="shared" si="0"/>
        <v>0</v>
      </c>
      <c r="F9" s="76">
        <f>分析係数表!C12</f>
        <v>0.20704451619317732</v>
      </c>
      <c r="G9" s="77">
        <f t="shared" si="1"/>
        <v>0</v>
      </c>
      <c r="H9" s="77">
        <v>5.065641777347551E-3</v>
      </c>
      <c r="I9" s="77">
        <f t="shared" si="2"/>
        <v>5.065641777347551E-3</v>
      </c>
      <c r="J9" s="76">
        <f>分析係数表!G12</f>
        <v>0.14105339609201503</v>
      </c>
      <c r="K9" s="78">
        <f t="shared" si="3"/>
        <v>7.1452597608046313E-4</v>
      </c>
      <c r="L9" s="79"/>
      <c r="M9" s="80"/>
      <c r="N9" s="81">
        <f>分析係数表!H12</f>
        <v>8.4721207878004259E-2</v>
      </c>
      <c r="O9" s="82">
        <f t="shared" si="4"/>
        <v>0.74904073217517897</v>
      </c>
      <c r="P9" s="76">
        <f>分析係数表!C12</f>
        <v>0.20704451619317732</v>
      </c>
      <c r="Q9" s="82">
        <f t="shared" si="5"/>
        <v>0.15508477600219323</v>
      </c>
      <c r="R9" s="83">
        <v>0.17690857599490611</v>
      </c>
      <c r="S9" s="84">
        <f t="shared" si="6"/>
        <v>0.18197421777225367</v>
      </c>
      <c r="T9" s="85">
        <f>分析係数表!F12</f>
        <v>0.31004441526879617</v>
      </c>
      <c r="U9" s="86">
        <f t="shared" si="7"/>
        <v>5.6420089943194966E-2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投入係数表!AG10</f>
        <v>6.2370872802401276E-4</v>
      </c>
      <c r="E10" s="77">
        <f t="shared" si="0"/>
        <v>6.2370872802401278E-2</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0.12030827383531809</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投入係数表!AG11</f>
        <v>5.5159240634623631E-3</v>
      </c>
      <c r="E11" s="77">
        <f t="shared" si="0"/>
        <v>0.5515924063462363</v>
      </c>
      <c r="F11" s="76">
        <f>分析係数表!C14</f>
        <v>3.4828780992665287E-2</v>
      </c>
      <c r="G11" s="77">
        <f t="shared" si="1"/>
        <v>1.9211291117850301E-2</v>
      </c>
      <c r="H11" s="77">
        <v>2.5706080926275812E-2</v>
      </c>
      <c r="I11" s="77">
        <f t="shared" si="2"/>
        <v>2.5706080926275812E-2</v>
      </c>
      <c r="J11" s="76">
        <f>分析係数表!G14</f>
        <v>0.17656215254614188</v>
      </c>
      <c r="K11" s="78">
        <f t="shared" si="3"/>
        <v>4.5387209818685782E-3</v>
      </c>
      <c r="L11" s="79"/>
      <c r="M11" s="80"/>
      <c r="N11" s="81">
        <f>分析係数表!H14</f>
        <v>1.0569488826143035E-3</v>
      </c>
      <c r="O11" s="82">
        <f t="shared" si="4"/>
        <v>9.3447412369896069E-3</v>
      </c>
      <c r="P11" s="76">
        <f>分析係数表!C14</f>
        <v>3.4828780992665287E-2</v>
      </c>
      <c r="Q11" s="82">
        <f t="shared" si="5"/>
        <v>3.2546594597623912E-4</v>
      </c>
      <c r="R11" s="83">
        <v>1.3726805248012381E-3</v>
      </c>
      <c r="S11" s="84">
        <f t="shared" si="6"/>
        <v>2.7078761451077051E-2</v>
      </c>
      <c r="T11" s="85">
        <f>分析係数表!F14</f>
        <v>0.31487658438959304</v>
      </c>
      <c r="U11" s="86">
        <f t="shared" si="7"/>
        <v>8.526467915215722E-3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投入係数表!AG12</f>
        <v>2.143998752582544E-4</v>
      </c>
      <c r="E12" s="77">
        <f t="shared" si="0"/>
        <v>2.1439987525825439E-2</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6.8448473030641166E-2</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投入係数表!AG13</f>
        <v>7.2116321677776483E-4</v>
      </c>
      <c r="E13" s="77">
        <f t="shared" si="0"/>
        <v>7.2116321677776485E-2</v>
      </c>
      <c r="F13" s="76">
        <f>分析係数表!C16</f>
        <v>1.5929944110702698E-2</v>
      </c>
      <c r="G13" s="77">
        <f t="shared" si="1"/>
        <v>1.1488089737964368E-3</v>
      </c>
      <c r="H13" s="77">
        <v>2.7971569893521257E-3</v>
      </c>
      <c r="I13" s="77">
        <f t="shared" si="2"/>
        <v>2.7971569893521257E-3</v>
      </c>
      <c r="J13" s="76">
        <f>分析係数表!G16</f>
        <v>3.3304867634500426E-2</v>
      </c>
      <c r="K13" s="78">
        <f t="shared" si="3"/>
        <v>9.3158943283290269E-5</v>
      </c>
      <c r="L13" s="79"/>
      <c r="M13" s="80"/>
      <c r="N13" s="81">
        <f>分析係数表!H16</f>
        <v>1.5715955716225912E-2</v>
      </c>
      <c r="O13" s="82">
        <f t="shared" si="4"/>
        <v>0.13894857346068154</v>
      </c>
      <c r="P13" s="76">
        <f>分析係数表!C16</f>
        <v>1.5929944110702698E-2</v>
      </c>
      <c r="Q13" s="82">
        <f t="shared" si="5"/>
        <v>2.213443009490525E-3</v>
      </c>
      <c r="R13" s="83">
        <v>2.5675805395582786E-3</v>
      </c>
      <c r="S13" s="84">
        <f t="shared" si="6"/>
        <v>5.3647375289104047E-3</v>
      </c>
      <c r="T13" s="85">
        <f>分析係数表!F16</f>
        <v>0.28693424423569597</v>
      </c>
      <c r="U13" s="86">
        <f t="shared" si="7"/>
        <v>1.5393269083807822E-3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投入係数表!AG14</f>
        <v>1.2279265582972752E-3</v>
      </c>
      <c r="E14" s="77">
        <f t="shared" si="0"/>
        <v>0.12279265582972752</v>
      </c>
      <c r="F14" s="76">
        <f>分析係数表!C17</f>
        <v>3.0755163958272713E-2</v>
      </c>
      <c r="G14" s="77">
        <f t="shared" si="1"/>
        <v>3.7765082629150218E-3</v>
      </c>
      <c r="H14" s="77">
        <v>9.8637969399014338E-3</v>
      </c>
      <c r="I14" s="77">
        <f t="shared" si="2"/>
        <v>9.8637969399014338E-3</v>
      </c>
      <c r="J14" s="76">
        <f>分析係数表!G17</f>
        <v>0.21735668789808918</v>
      </c>
      <c r="K14" s="78">
        <f t="shared" si="3"/>
        <v>2.1439622329562829E-3</v>
      </c>
      <c r="L14" s="79"/>
      <c r="M14" s="80"/>
      <c r="N14" s="81">
        <f>分析係数表!H17</f>
        <v>2.8450203005708319E-3</v>
      </c>
      <c r="O14" s="82">
        <f t="shared" si="4"/>
        <v>2.5153514006332926E-2</v>
      </c>
      <c r="P14" s="76">
        <f>分析係数表!C17</f>
        <v>3.0755163958272713E-2</v>
      </c>
      <c r="Q14" s="82">
        <f t="shared" si="5"/>
        <v>7.736004473914783E-4</v>
      </c>
      <c r="R14" s="83">
        <v>1.652073182409396E-3</v>
      </c>
      <c r="S14" s="84">
        <f t="shared" si="6"/>
        <v>1.1515870122310829E-2</v>
      </c>
      <c r="T14" s="85">
        <f>分析係数表!F17</f>
        <v>0.33877388535031849</v>
      </c>
      <c r="U14" s="86">
        <f t="shared" si="7"/>
        <v>3.9012760645248871E-3</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投入係数表!AG15</f>
        <v>0</v>
      </c>
      <c r="E15" s="77">
        <f t="shared" si="0"/>
        <v>0</v>
      </c>
      <c r="F15" s="76">
        <f>分析係数表!C18</f>
        <v>0.10308017346825304</v>
      </c>
      <c r="G15" s="77">
        <f t="shared" si="1"/>
        <v>0</v>
      </c>
      <c r="H15" s="77">
        <v>4.7846844834856231E-3</v>
      </c>
      <c r="I15" s="77">
        <f t="shared" si="2"/>
        <v>4.7846844834856231E-3</v>
      </c>
      <c r="J15" s="76">
        <f>分析係数表!G18</f>
        <v>0.21565836298932384</v>
      </c>
      <c r="K15" s="78">
        <f t="shared" si="3"/>
        <v>1.0318572231289278E-3</v>
      </c>
      <c r="L15" s="79"/>
      <c r="M15" s="80"/>
      <c r="N15" s="81">
        <f>分析係数表!H18</f>
        <v>4.148325689659146E-4</v>
      </c>
      <c r="O15" s="82">
        <f t="shared" si="4"/>
        <v>3.6676352824876503E-3</v>
      </c>
      <c r="P15" s="76">
        <f>分析係数表!C18</f>
        <v>0.10308017346825304</v>
      </c>
      <c r="Q15" s="82">
        <f t="shared" si="5"/>
        <v>3.7806048113711224E-4</v>
      </c>
      <c r="R15" s="83">
        <v>9.442493607667023E-4</v>
      </c>
      <c r="S15" s="84">
        <f t="shared" si="6"/>
        <v>5.7289338442523255E-3</v>
      </c>
      <c r="T15" s="85">
        <f>分析係数表!F18</f>
        <v>0.45978647686832741</v>
      </c>
      <c r="U15" s="86">
        <f t="shared" si="7"/>
        <v>2.6340863084604997E-3</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投入係数表!AG16</f>
        <v>0</v>
      </c>
      <c r="E16" s="77">
        <f t="shared" si="0"/>
        <v>0</v>
      </c>
      <c r="F16" s="76">
        <f>分析係数表!C19</f>
        <v>0.24776062511911567</v>
      </c>
      <c r="G16" s="77">
        <f t="shared" si="1"/>
        <v>0</v>
      </c>
      <c r="H16" s="77">
        <v>5.964784993726613E-3</v>
      </c>
      <c r="I16" s="77">
        <f t="shared" si="2"/>
        <v>5.964784993726613E-3</v>
      </c>
      <c r="J16" s="76">
        <f>分析係数表!G19</f>
        <v>5.7676438653637349E-2</v>
      </c>
      <c r="K16" s="78">
        <f t="shared" si="3"/>
        <v>3.4402755577280961E-4</v>
      </c>
      <c r="L16" s="79"/>
      <c r="M16" s="80"/>
      <c r="N16" s="81">
        <f>分析係数表!H19</f>
        <v>-1.0648958666941103E-4</v>
      </c>
      <c r="O16" s="82">
        <f t="shared" si="4"/>
        <v>-9.4150024492977997E-4</v>
      </c>
      <c r="P16" s="76">
        <f>分析係数表!C19</f>
        <v>0.24776062511911567</v>
      </c>
      <c r="Q16" s="82">
        <f t="shared" si="5"/>
        <v>-2.3326668923360279E-4</v>
      </c>
      <c r="R16" s="83">
        <v>7.9842323734054591E-4</v>
      </c>
      <c r="S16" s="84">
        <f t="shared" si="6"/>
        <v>6.763208231067159E-3</v>
      </c>
      <c r="T16" s="85">
        <f>分析係数表!F19</f>
        <v>0.24017372421281216</v>
      </c>
      <c r="U16" s="86">
        <f t="shared" si="7"/>
        <v>1.624344908482145E-3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投入係数表!AG17</f>
        <v>1.9490897750750399E-5</v>
      </c>
      <c r="E17" s="77">
        <f t="shared" si="0"/>
        <v>1.9490897750750399E-3</v>
      </c>
      <c r="F17" s="76">
        <f>分析係数表!C20</f>
        <v>4.2097488921713389E-2</v>
      </c>
      <c r="G17" s="77">
        <f t="shared" si="1"/>
        <v>8.2051785213646333E-5</v>
      </c>
      <c r="H17" s="77">
        <v>7.6612699034429236E-4</v>
      </c>
      <c r="I17" s="77">
        <f t="shared" si="2"/>
        <v>7.6612699034429236E-4</v>
      </c>
      <c r="J17" s="76">
        <f>分析係数表!G20</f>
        <v>0.10005104645227157</v>
      </c>
      <c r="K17" s="78">
        <f t="shared" si="3"/>
        <v>7.6651807099275808E-5</v>
      </c>
      <c r="L17" s="79"/>
      <c r="M17" s="80"/>
      <c r="N17" s="81">
        <f>分析係数表!H20</f>
        <v>5.1814336200340294E-4</v>
      </c>
      <c r="O17" s="82">
        <f t="shared" si="4"/>
        <v>4.5810310424941533E-3</v>
      </c>
      <c r="P17" s="76">
        <f>分析係数表!C20</f>
        <v>4.2097488921713389E-2</v>
      </c>
      <c r="Q17" s="82">
        <f t="shared" si="5"/>
        <v>1.9284990356142277E-4</v>
      </c>
      <c r="R17" s="83">
        <v>4.4960592058512311E-4</v>
      </c>
      <c r="S17" s="84">
        <f t="shared" si="6"/>
        <v>1.2157329109294154E-3</v>
      </c>
      <c r="T17" s="85">
        <f>分析係数表!F20</f>
        <v>0.22307299642674835</v>
      </c>
      <c r="U17" s="86">
        <f t="shared" si="7"/>
        <v>2.7119718329563788E-4</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投入係数表!AG18</f>
        <v>6.4319962577476318E-4</v>
      </c>
      <c r="E18" s="77">
        <f t="shared" si="0"/>
        <v>6.4319962577476311E-2</v>
      </c>
      <c r="F18" s="76">
        <f>分析係数表!C21</f>
        <v>2.2200270354580387E-2</v>
      </c>
      <c r="G18" s="77">
        <f t="shared" si="1"/>
        <v>1.4279205584164672E-3</v>
      </c>
      <c r="H18" s="77">
        <v>3.2703414295238856E-3</v>
      </c>
      <c r="I18" s="77">
        <f t="shared" si="2"/>
        <v>3.2703414295238856E-3</v>
      </c>
      <c r="J18" s="76">
        <f>分析係数表!G21</f>
        <v>0.28466453674121406</v>
      </c>
      <c r="K18" s="78">
        <f t="shared" si="3"/>
        <v>9.3095022802101661E-4</v>
      </c>
      <c r="L18" s="79"/>
      <c r="M18" s="80"/>
      <c r="N18" s="81">
        <f>分析係数表!H21</f>
        <v>8.5827428061913363E-4</v>
      </c>
      <c r="O18" s="82">
        <f t="shared" si="4"/>
        <v>7.5882109292847938E-3</v>
      </c>
      <c r="P18" s="76">
        <f>分析係数表!C21</f>
        <v>2.2200270354580387E-2</v>
      </c>
      <c r="Q18" s="82">
        <f t="shared" si="5"/>
        <v>1.684603341377041E-4</v>
      </c>
      <c r="R18" s="83">
        <v>4.6930333166427592E-4</v>
      </c>
      <c r="S18" s="84">
        <f t="shared" si="6"/>
        <v>3.7396447611881614E-3</v>
      </c>
      <c r="T18" s="85">
        <f>分析係数表!F21</f>
        <v>0.42523961661341853</v>
      </c>
      <c r="U18" s="86">
        <f t="shared" si="7"/>
        <v>1.5902451045180328E-3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投入係数表!AG19</f>
        <v>0</v>
      </c>
      <c r="E19" s="77">
        <f t="shared" si="0"/>
        <v>0</v>
      </c>
      <c r="F19" s="76">
        <f>分析係数表!C22</f>
        <v>3.5555555555555562E-2</v>
      </c>
      <c r="G19" s="77">
        <f t="shared" si="1"/>
        <v>0</v>
      </c>
      <c r="H19" s="77">
        <v>3.942747839417394E-3</v>
      </c>
      <c r="I19" s="77">
        <f t="shared" si="2"/>
        <v>3.942747839417394E-3</v>
      </c>
      <c r="J19" s="76">
        <f>分析係数表!G22</f>
        <v>0.1945879458794588</v>
      </c>
      <c r="K19" s="78">
        <f t="shared" si="3"/>
        <v>7.6721120319290495E-4</v>
      </c>
      <c r="L19" s="79"/>
      <c r="M19" s="80"/>
      <c r="N19" s="81">
        <f>分析係数表!H22</f>
        <v>4.0529618807014647E-5</v>
      </c>
      <c r="O19" s="82">
        <f t="shared" si="4"/>
        <v>3.5833218277178197E-4</v>
      </c>
      <c r="P19" s="76">
        <f>分析係数表!C22</f>
        <v>3.5555555555555562E-2</v>
      </c>
      <c r="Q19" s="82">
        <f t="shared" si="5"/>
        <v>1.2740699831885585E-5</v>
      </c>
      <c r="R19" s="83">
        <v>2.0762998559083486E-4</v>
      </c>
      <c r="S19" s="84">
        <f t="shared" si="6"/>
        <v>4.1503778250082286E-3</v>
      </c>
      <c r="T19" s="85">
        <f>分析係数表!F22</f>
        <v>0.41303813038130383</v>
      </c>
      <c r="U19" s="86">
        <f t="shared" si="7"/>
        <v>1.7142642972174209E-3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2.1078363692457759E-4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投入係数表!AG21</f>
        <v>3.8981795501500798E-5</v>
      </c>
      <c r="E21" s="77">
        <f t="shared" si="0"/>
        <v>3.8981795501500799E-3</v>
      </c>
      <c r="F21" s="76">
        <f>分析係数表!C24</f>
        <v>0.31901223099551013</v>
      </c>
      <c r="G21" s="77">
        <f t="shared" si="1"/>
        <v>1.2435669551144511E-3</v>
      </c>
      <c r="H21" s="77">
        <v>2.0268474892328477E-2</v>
      </c>
      <c r="I21" s="77">
        <f t="shared" si="2"/>
        <v>2.0268474892328477E-2</v>
      </c>
      <c r="J21" s="76">
        <f>分析係数表!G24</f>
        <v>0.20822960902035437</v>
      </c>
      <c r="K21" s="78">
        <f t="shared" si="3"/>
        <v>4.2204966022684276E-3</v>
      </c>
      <c r="L21" s="79"/>
      <c r="M21" s="80"/>
      <c r="N21" s="81">
        <f>分析係数表!H24</f>
        <v>2.9960129980871608E-4</v>
      </c>
      <c r="O21" s="82">
        <f t="shared" si="4"/>
        <v>2.6488477040188586E-3</v>
      </c>
      <c r="P21" s="76">
        <f>分析係数表!C24</f>
        <v>0.31901223099551013</v>
      </c>
      <c r="Q21" s="82">
        <f t="shared" si="5"/>
        <v>8.4501481562639081E-4</v>
      </c>
      <c r="R21" s="83">
        <v>3.5865783648020189E-3</v>
      </c>
      <c r="S21" s="84">
        <f t="shared" si="6"/>
        <v>2.3855053257130495E-2</v>
      </c>
      <c r="T21" s="85">
        <f>分析係数表!F24</f>
        <v>0.39288329184360815</v>
      </c>
      <c r="U21" s="86">
        <f t="shared" si="7"/>
        <v>9.3722518507660148E-3</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投入係数表!AG22</f>
        <v>4.6778154601800957E-4</v>
      </c>
      <c r="E22" s="77">
        <f t="shared" si="0"/>
        <v>4.6778154601800959E-2</v>
      </c>
      <c r="F22" s="76">
        <f>分析係数表!C25</f>
        <v>9.6759875721260657E-3</v>
      </c>
      <c r="G22" s="77">
        <f t="shared" si="1"/>
        <v>4.5262484257401782E-4</v>
      </c>
      <c r="H22" s="77">
        <v>2.0845433814826587E-3</v>
      </c>
      <c r="I22" s="77">
        <f t="shared" si="2"/>
        <v>2.0845433814826587E-3</v>
      </c>
      <c r="J22" s="76">
        <f>分析係数表!G25</f>
        <v>0.19730305180979418</v>
      </c>
      <c r="K22" s="78">
        <f t="shared" si="3"/>
        <v>4.1128677079643657E-4</v>
      </c>
      <c r="L22" s="79"/>
      <c r="M22" s="80"/>
      <c r="N22" s="81">
        <f>分析係数表!H25</f>
        <v>4.8079253682831098E-4</v>
      </c>
      <c r="O22" s="82">
        <f t="shared" si="4"/>
        <v>4.250803344645648E-3</v>
      </c>
      <c r="P22" s="76">
        <f>分析係数表!C25</f>
        <v>9.6759875721260657E-3</v>
      </c>
      <c r="Q22" s="82">
        <f t="shared" si="5"/>
        <v>4.1130720334343207E-5</v>
      </c>
      <c r="R22" s="83">
        <v>3.0312588812939908E-4</v>
      </c>
      <c r="S22" s="84">
        <f t="shared" si="6"/>
        <v>2.3876692696120578E-3</v>
      </c>
      <c r="T22" s="85">
        <f>分析係数表!F25</f>
        <v>0.35095812633073104</v>
      </c>
      <c r="U22" s="86">
        <f t="shared" si="7"/>
        <v>8.3797193316051291E-4</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投入係数表!AG23</f>
        <v>3.8981795501500798E-5</v>
      </c>
      <c r="E23" s="77">
        <f t="shared" si="0"/>
        <v>3.8981795501500799E-3</v>
      </c>
      <c r="F23" s="76">
        <f>分析係数表!C26</f>
        <v>0.20974434975917011</v>
      </c>
      <c r="G23" s="77">
        <f t="shared" si="1"/>
        <v>8.1762113499072274E-4</v>
      </c>
      <c r="H23" s="77">
        <v>2.0816024897518031E-2</v>
      </c>
      <c r="I23" s="77">
        <f t="shared" si="2"/>
        <v>2.0816024897518031E-2</v>
      </c>
      <c r="J23" s="76">
        <f>分析係数表!G26</f>
        <v>0.19643642762868455</v>
      </c>
      <c r="K23" s="78">
        <f t="shared" si="3"/>
        <v>4.0890255682981963E-3</v>
      </c>
      <c r="L23" s="79"/>
      <c r="M23" s="80"/>
      <c r="N23" s="81">
        <f>分析係数表!H26</f>
        <v>9.4871095944733495E-3</v>
      </c>
      <c r="O23" s="82">
        <f t="shared" si="4"/>
        <v>8.3877835253520244E-2</v>
      </c>
      <c r="P23" s="76">
        <f>分析係数表!C26</f>
        <v>0.20974434975917011</v>
      </c>
      <c r="Q23" s="82">
        <f t="shared" si="5"/>
        <v>1.7592902014456398E-2</v>
      </c>
      <c r="R23" s="83">
        <v>1.9276437943009293E-2</v>
      </c>
      <c r="S23" s="84">
        <f t="shared" si="6"/>
        <v>4.0092462840527324E-2</v>
      </c>
      <c r="T23" s="85">
        <f>分析係数表!F26</f>
        <v>0.33536547042926279</v>
      </c>
      <c r="U23" s="86">
        <f t="shared" si="7"/>
        <v>1.3445627661181183E-2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投入係数表!AG24</f>
        <v>5.8472693252251197E-5</v>
      </c>
      <c r="E24" s="77">
        <f t="shared" si="0"/>
        <v>5.8472693252251198E-3</v>
      </c>
      <c r="F24" s="76">
        <f>分析係数表!C27</f>
        <v>0.55184986183604545</v>
      </c>
      <c r="G24" s="77">
        <f t="shared" si="1"/>
        <v>3.226814769243629E-3</v>
      </c>
      <c r="H24" s="77">
        <v>1.0238414518355677E-2</v>
      </c>
      <c r="I24" s="77">
        <f t="shared" si="2"/>
        <v>1.0238414518355677E-2</v>
      </c>
      <c r="J24" s="76">
        <f>分析係数表!G27</f>
        <v>0.17101045662340392</v>
      </c>
      <c r="K24" s="78">
        <f t="shared" si="3"/>
        <v>1.7508759418836924E-3</v>
      </c>
      <c r="L24" s="79"/>
      <c r="M24" s="80"/>
      <c r="N24" s="81">
        <f>分析係数表!H27</f>
        <v>1.0662468539876775E-2</v>
      </c>
      <c r="O24" s="82">
        <f t="shared" si="4"/>
        <v>9.4269468553901933E-2</v>
      </c>
      <c r="P24" s="76">
        <f>分析係数表!C27</f>
        <v>0.55184986183604545</v>
      </c>
      <c r="Q24" s="82">
        <f t="shared" si="5"/>
        <v>5.2022593196828212E-2</v>
      </c>
      <c r="R24" s="83">
        <v>5.3473380499389912E-2</v>
      </c>
      <c r="S24" s="84">
        <f t="shared" si="6"/>
        <v>6.3711795017745584E-2</v>
      </c>
      <c r="T24" s="85">
        <f>分析係数表!F27</f>
        <v>0.32260522305711731</v>
      </c>
      <c r="U24" s="86">
        <f t="shared" si="7"/>
        <v>2.0553757843069148E-2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投入係数表!AG25</f>
        <v>0</v>
      </c>
      <c r="E25" s="77">
        <f t="shared" si="0"/>
        <v>0</v>
      </c>
      <c r="F25" s="76">
        <f>分析係数表!C28</f>
        <v>0.10247957574888922</v>
      </c>
      <c r="G25" s="77">
        <f t="shared" si="1"/>
        <v>0</v>
      </c>
      <c r="H25" s="77">
        <v>4.1419760026933768E-2</v>
      </c>
      <c r="I25" s="77">
        <f t="shared" si="2"/>
        <v>4.1419760026933768E-2</v>
      </c>
      <c r="J25" s="76">
        <f>分析係数表!G28</f>
        <v>0.12481362671124566</v>
      </c>
      <c r="K25" s="78">
        <f t="shared" si="3"/>
        <v>5.1697504664710856E-3</v>
      </c>
      <c r="L25" s="79"/>
      <c r="M25" s="80"/>
      <c r="N25" s="81">
        <f>分析係数表!H28</f>
        <v>1.8186673066637845E-2</v>
      </c>
      <c r="O25" s="82">
        <f t="shared" si="4"/>
        <v>0.1607927843672986</v>
      </c>
      <c r="P25" s="76">
        <f>分析係数表!C28</f>
        <v>0.10247957574888922</v>
      </c>
      <c r="Q25" s="82">
        <f t="shared" si="5"/>
        <v>1.6477976325443386E-2</v>
      </c>
      <c r="R25" s="83">
        <v>1.9241310520114335E-2</v>
      </c>
      <c r="S25" s="84">
        <f t="shared" si="6"/>
        <v>6.0661070547048099E-2</v>
      </c>
      <c r="T25" s="85">
        <f>分析係数表!F28</f>
        <v>0.21379840057832197</v>
      </c>
      <c r="U25" s="86">
        <f t="shared" si="7"/>
        <v>1.2969239860327638E-2</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投入係数表!AG26</f>
        <v>1.1558102366194986E-2</v>
      </c>
      <c r="E26" s="77">
        <f t="shared" si="0"/>
        <v>1.1558102366194987</v>
      </c>
      <c r="F26" s="76">
        <f>分析係数表!C29</f>
        <v>7.3115977067071958E-2</v>
      </c>
      <c r="G26" s="77">
        <f t="shared" si="1"/>
        <v>8.4508194754558272E-2</v>
      </c>
      <c r="H26" s="77">
        <v>9.97209735949314E-2</v>
      </c>
      <c r="I26" s="77">
        <f t="shared" si="2"/>
        <v>9.97209735949314E-2</v>
      </c>
      <c r="J26" s="76">
        <f>分析係数表!G29</f>
        <v>0.26098100897122217</v>
      </c>
      <c r="K26" s="78">
        <f t="shared" si="3"/>
        <v>2.60252803043978E-2</v>
      </c>
      <c r="L26" s="79"/>
      <c r="M26" s="80"/>
      <c r="N26" s="81">
        <f>分析係数表!H29</f>
        <v>9.6190295301981418E-3</v>
      </c>
      <c r="O26" s="82">
        <f t="shared" si="4"/>
        <v>8.5044171377836236E-2</v>
      </c>
      <c r="P26" s="76">
        <f>分析係数表!C29</f>
        <v>7.3115977067071958E-2</v>
      </c>
      <c r="Q26" s="82">
        <f t="shared" si="5"/>
        <v>6.2180876841500116E-3</v>
      </c>
      <c r="R26" s="83">
        <v>8.644091324677531E-3</v>
      </c>
      <c r="S26" s="84">
        <f t="shared" si="6"/>
        <v>0.10836506491960893</v>
      </c>
      <c r="T26" s="85">
        <f>分析係数表!F29</f>
        <v>0.46988232552720494</v>
      </c>
      <c r="U26" s="86">
        <f t="shared" si="7"/>
        <v>5.0918828710332376E-2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投入係数表!AG27</f>
        <v>4.1905430164113355E-3</v>
      </c>
      <c r="E27" s="77">
        <f t="shared" si="0"/>
        <v>0.41905430164113355</v>
      </c>
      <c r="F27" s="76">
        <f>分析係数表!C30</f>
        <v>1</v>
      </c>
      <c r="G27" s="77">
        <f t="shared" si="1"/>
        <v>0.41905430164113355</v>
      </c>
      <c r="H27" s="77">
        <v>0.52151279845001408</v>
      </c>
      <c r="I27" s="77">
        <f t="shared" si="2"/>
        <v>0.52151279845001408</v>
      </c>
      <c r="J27" s="76">
        <f>分析係数表!G30</f>
        <v>0.34448146018035225</v>
      </c>
      <c r="K27" s="78">
        <f t="shared" si="3"/>
        <v>0.17965149031280259</v>
      </c>
      <c r="L27" s="79"/>
      <c r="M27" s="80"/>
      <c r="N27" s="81">
        <f>分析係数表!H30</f>
        <v>0</v>
      </c>
      <c r="O27" s="82">
        <f t="shared" si="4"/>
        <v>0</v>
      </c>
      <c r="P27" s="76">
        <f>分析係数表!C30</f>
        <v>1</v>
      </c>
      <c r="Q27" s="82">
        <f t="shared" si="5"/>
        <v>0</v>
      </c>
      <c r="R27" s="83">
        <v>3.2829648499401821E-2</v>
      </c>
      <c r="S27" s="84">
        <f t="shared" si="6"/>
        <v>0.55434244694941592</v>
      </c>
      <c r="T27" s="85">
        <f>分析係数表!F30</f>
        <v>0.44085379748895859</v>
      </c>
      <c r="U27" s="86">
        <f t="shared" si="7"/>
        <v>0.24438397284697158</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投入係数表!AG28</f>
        <v>9.862394261879702E-3</v>
      </c>
      <c r="E28" s="77">
        <f t="shared" si="0"/>
        <v>0.98623942618797023</v>
      </c>
      <c r="F28" s="76">
        <f>分析係数表!C31</f>
        <v>1.6119481544838443E-2</v>
      </c>
      <c r="G28" s="77">
        <f t="shared" si="1"/>
        <v>1.5897668229229042E-2</v>
      </c>
      <c r="H28" s="77">
        <v>2.0700081947031792E-2</v>
      </c>
      <c r="I28" s="77">
        <f t="shared" si="2"/>
        <v>2.0700081947031792E-2</v>
      </c>
      <c r="J28" s="76">
        <f>分析係数表!G31</f>
        <v>7.1065989847715741E-2</v>
      </c>
      <c r="K28" s="78">
        <f t="shared" si="3"/>
        <v>1.4710718134946451E-3</v>
      </c>
      <c r="L28" s="79"/>
      <c r="M28" s="80"/>
      <c r="N28" s="81">
        <f>分析係数表!H31</f>
        <v>2.0936329558250998E-2</v>
      </c>
      <c r="O28" s="82">
        <f t="shared" si="4"/>
        <v>0.18510316382593325</v>
      </c>
      <c r="P28" s="76">
        <f>分析係数表!C31</f>
        <v>1.6119481544838443E-2</v>
      </c>
      <c r="Q28" s="82">
        <f t="shared" si="5"/>
        <v>2.983767033183338E-3</v>
      </c>
      <c r="R28" s="83">
        <v>4.2396457004360635E-3</v>
      </c>
      <c r="S28" s="84">
        <f t="shared" si="6"/>
        <v>2.4939727647467855E-2</v>
      </c>
      <c r="T28" s="85">
        <f>分析係数表!F31</f>
        <v>0.34619289340101522</v>
      </c>
      <c r="U28" s="86">
        <f t="shared" si="7"/>
        <v>8.633956474910191E-3</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投入係数表!AG29</f>
        <v>4.0930885276575842E-3</v>
      </c>
      <c r="E29" s="77">
        <f t="shared" si="0"/>
        <v>0.4093088527657584</v>
      </c>
      <c r="F29" s="76">
        <f>分析係数表!C32</f>
        <v>1</v>
      </c>
      <c r="G29" s="77">
        <f t="shared" si="1"/>
        <v>0.4093088527657584</v>
      </c>
      <c r="H29" s="77">
        <v>0.5285164578221877</v>
      </c>
      <c r="I29" s="77">
        <f t="shared" si="2"/>
        <v>0.5285164578221877</v>
      </c>
      <c r="J29" s="76">
        <f>分析係数表!G32</f>
        <v>0.14031413612565444</v>
      </c>
      <c r="K29" s="78">
        <f t="shared" si="3"/>
        <v>7.4158330207511142E-2</v>
      </c>
      <c r="L29" s="79"/>
      <c r="M29" s="80"/>
      <c r="N29" s="81">
        <f>分析係数表!H32</f>
        <v>7.8667195406007442E-3</v>
      </c>
      <c r="O29" s="82">
        <f t="shared" si="4"/>
        <v>6.9551574063879781E-2</v>
      </c>
      <c r="P29" s="76">
        <f>分析係数表!C32</f>
        <v>1</v>
      </c>
      <c r="Q29" s="82">
        <f t="shared" si="5"/>
        <v>6.9551574063879781E-2</v>
      </c>
      <c r="R29" s="83">
        <v>9.2579493811467323E-2</v>
      </c>
      <c r="S29" s="84">
        <f t="shared" si="6"/>
        <v>0.62109595163365505</v>
      </c>
      <c r="T29" s="85">
        <f>分析係数表!F32</f>
        <v>0.48305318269495728</v>
      </c>
      <c r="U29" s="86">
        <f t="shared" si="7"/>
        <v>0.3000223761955903</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投入係数表!AG30</f>
        <v>7.3675593497836509E-3</v>
      </c>
      <c r="E30" s="77">
        <f t="shared" si="0"/>
        <v>0.73675593497836511</v>
      </c>
      <c r="F30" s="76">
        <f>分析係数表!C33</f>
        <v>0.76063364256957811</v>
      </c>
      <c r="G30" s="77">
        <f t="shared" si="1"/>
        <v>0.56040135050734907</v>
      </c>
      <c r="H30" s="77">
        <v>0.64103852861931843</v>
      </c>
      <c r="I30" s="77">
        <f t="shared" si="2"/>
        <v>0.64103852861931843</v>
      </c>
      <c r="J30" s="76">
        <f>分析係数表!G33</f>
        <v>0.50769407441433168</v>
      </c>
      <c r="K30" s="78">
        <f t="shared" si="3"/>
        <v>0.32545146245130996</v>
      </c>
      <c r="L30" s="79"/>
      <c r="M30" s="80"/>
      <c r="N30" s="81">
        <f>分析係数表!H33</f>
        <v>8.9800920101816757E-4</v>
      </c>
      <c r="O30" s="82">
        <f t="shared" si="4"/>
        <v>7.9395169908257554E-3</v>
      </c>
      <c r="P30" s="76">
        <f>分析係数表!C33</f>
        <v>0.76063364256957811</v>
      </c>
      <c r="Q30" s="82">
        <f t="shared" si="5"/>
        <v>6.03906372897485E-3</v>
      </c>
      <c r="R30" s="83">
        <v>1.9779721786979388E-2</v>
      </c>
      <c r="S30" s="84">
        <f t="shared" si="6"/>
        <v>0.66081825040629782</v>
      </c>
      <c r="T30" s="85">
        <f>分析係数表!F33</f>
        <v>0.64710610932475887</v>
      </c>
      <c r="U30" s="86">
        <f t="shared" si="7"/>
        <v>0.42761952699121364</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投入係数表!AG31</f>
        <v>5.944723813978872E-3</v>
      </c>
      <c r="E31" s="77">
        <f t="shared" si="0"/>
        <v>0.59447238139788716</v>
      </c>
      <c r="F31" s="76">
        <f>分析係数表!C34</f>
        <v>0.60932856586849216</v>
      </c>
      <c r="G31" s="77">
        <f t="shared" si="1"/>
        <v>0.3622290036056019</v>
      </c>
      <c r="H31" s="77">
        <v>0.66458724697827132</v>
      </c>
      <c r="I31" s="77">
        <f t="shared" si="2"/>
        <v>0.66458724697827132</v>
      </c>
      <c r="J31" s="76">
        <f>分析係数表!G34</f>
        <v>0.42480111354608457</v>
      </c>
      <c r="K31" s="78">
        <f t="shared" si="3"/>
        <v>0.2823174025648964</v>
      </c>
      <c r="L31" s="79"/>
      <c r="M31" s="80"/>
      <c r="N31" s="81">
        <f>分析係数表!H34</f>
        <v>0.14716781407871807</v>
      </c>
      <c r="O31" s="82">
        <f t="shared" si="4"/>
        <v>1.3011463123717253</v>
      </c>
      <c r="P31" s="76">
        <f>分析係数表!C34</f>
        <v>0.60932856586849216</v>
      </c>
      <c r="Q31" s="82">
        <f t="shared" si="5"/>
        <v>0.79282561650254046</v>
      </c>
      <c r="R31" s="83">
        <v>0.86641780673366009</v>
      </c>
      <c r="S31" s="84">
        <f t="shared" si="6"/>
        <v>1.5310050537119313</v>
      </c>
      <c r="T31" s="85">
        <f>分析係数表!F34</f>
        <v>0.70056004390220861</v>
      </c>
      <c r="U31" s="86">
        <f t="shared" si="7"/>
        <v>1.0725609676429337</v>
      </c>
      <c r="V31" s="87">
        <f>分析係数表!D34</f>
        <v>0.12153061706589328</v>
      </c>
      <c r="W31" s="88">
        <f t="shared" si="8"/>
        <v>0</v>
      </c>
      <c r="X31" s="76">
        <f>分析係数表!E34</f>
        <v>9.2329106655473059E-2</v>
      </c>
      <c r="Y31" s="89">
        <f t="shared" si="9"/>
        <v>0</v>
      </c>
    </row>
    <row r="32" spans="1:25" x14ac:dyDescent="0.2">
      <c r="A32" s="6" t="s">
        <v>20</v>
      </c>
      <c r="B32" s="5" t="s">
        <v>37</v>
      </c>
      <c r="C32" s="90"/>
      <c r="D32" s="76">
        <f>投入係数表!AG32</f>
        <v>7.7963591003001598E-3</v>
      </c>
      <c r="E32" s="77">
        <f t="shared" si="0"/>
        <v>0.77963591003001598</v>
      </c>
      <c r="F32" s="76">
        <f>分析係数表!C35</f>
        <v>0.431182157394844</v>
      </c>
      <c r="G32" s="77">
        <f t="shared" si="1"/>
        <v>0.3361650936692348</v>
      </c>
      <c r="H32" s="77">
        <v>0.49124965317616121</v>
      </c>
      <c r="I32" s="77">
        <f t="shared" si="2"/>
        <v>0.49124965317616121</v>
      </c>
      <c r="J32" s="76">
        <f>分析係数表!G35</f>
        <v>0.31375152118597188</v>
      </c>
      <c r="K32" s="78">
        <f t="shared" si="3"/>
        <v>0.15413032596610168</v>
      </c>
      <c r="L32" s="79"/>
      <c r="M32" s="80"/>
      <c r="N32" s="81">
        <f>分析係数表!H35</f>
        <v>5.4452734914836147E-2</v>
      </c>
      <c r="O32" s="82">
        <f t="shared" si="4"/>
        <v>0.48142982673573526</v>
      </c>
      <c r="P32" s="76">
        <f>分析係数表!C35</f>
        <v>0.431182157394844</v>
      </c>
      <c r="Q32" s="82">
        <f t="shared" si="5"/>
        <v>0.20758395132614027</v>
      </c>
      <c r="R32" s="83">
        <v>0.30265457642400562</v>
      </c>
      <c r="S32" s="84">
        <f t="shared" si="6"/>
        <v>0.79390422960016682</v>
      </c>
      <c r="T32" s="85">
        <f>分析係数表!F35</f>
        <v>0.64533318582439059</v>
      </c>
      <c r="U32" s="86">
        <f t="shared" si="7"/>
        <v>0.51233274572733412</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投入係数表!AG33</f>
        <v>1.2941956106498266E-2</v>
      </c>
      <c r="E33" s="77">
        <f t="shared" si="0"/>
        <v>1.2941956106498267</v>
      </c>
      <c r="F33" s="76">
        <f>分析係数表!C36</f>
        <v>0.9563715649468405</v>
      </c>
      <c r="G33" s="77">
        <f t="shared" si="1"/>
        <v>1.2377318815045066</v>
      </c>
      <c r="H33" s="77">
        <v>1.4916930831830348</v>
      </c>
      <c r="I33" s="77">
        <f t="shared" si="2"/>
        <v>1.4916930831830348</v>
      </c>
      <c r="J33" s="76">
        <f>分析係数表!G36</f>
        <v>5.2691079299754126E-2</v>
      </c>
      <c r="K33" s="78">
        <f t="shared" si="3"/>
        <v>7.8598918536892021E-2</v>
      </c>
      <c r="L33" s="79"/>
      <c r="M33" s="80"/>
      <c r="N33" s="81">
        <f>分析係数表!H36</f>
        <v>0.23827203956962312</v>
      </c>
      <c r="O33" s="82">
        <f t="shared" si="4"/>
        <v>2.1066208502728441</v>
      </c>
      <c r="P33" s="76">
        <f>分析係数表!C36</f>
        <v>0.9563715649468405</v>
      </c>
      <c r="Q33" s="82">
        <f t="shared" si="5"/>
        <v>2.0147122793250838</v>
      </c>
      <c r="R33" s="83">
        <v>2.1155851637275607</v>
      </c>
      <c r="S33" s="84">
        <f t="shared" si="6"/>
        <v>3.6072782469105955</v>
      </c>
      <c r="T33" s="85">
        <f>分析係数表!F36</f>
        <v>0.845410170661959</v>
      </c>
      <c r="U33" s="86">
        <f t="shared" si="7"/>
        <v>3.0496297183458587</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投入係数表!AG34</f>
        <v>1.7795189646435113E-2</v>
      </c>
      <c r="E34" s="77">
        <f t="shared" si="0"/>
        <v>1.7795189646435112</v>
      </c>
      <c r="F34" s="76">
        <f>分析係数表!C37</f>
        <v>0.69581462679851724</v>
      </c>
      <c r="G34" s="77">
        <f t="shared" si="1"/>
        <v>1.2382153242643086</v>
      </c>
      <c r="H34" s="77">
        <v>1.5700722363109296</v>
      </c>
      <c r="I34" s="77">
        <f t="shared" si="2"/>
        <v>1.5700722363109296</v>
      </c>
      <c r="J34" s="76">
        <f>分析係数表!G37</f>
        <v>0.3862869649112583</v>
      </c>
      <c r="K34" s="78">
        <f t="shared" si="3"/>
        <v>0.60649843885598087</v>
      </c>
      <c r="L34" s="79"/>
      <c r="M34" s="80"/>
      <c r="N34" s="81">
        <f>分析係数表!H37</f>
        <v>4.5947077854218935E-2</v>
      </c>
      <c r="O34" s="82">
        <f t="shared" si="4"/>
        <v>0.40622925120227676</v>
      </c>
      <c r="P34" s="76">
        <f>分析係数表!C37</f>
        <v>0.69581462679851724</v>
      </c>
      <c r="Q34" s="82">
        <f t="shared" si="5"/>
        <v>0.28266025481995333</v>
      </c>
      <c r="R34" s="83">
        <v>0.34124500183741863</v>
      </c>
      <c r="S34" s="84">
        <f t="shared" si="6"/>
        <v>1.9113172381483483</v>
      </c>
      <c r="T34" s="85">
        <f>分析係数表!F37</f>
        <v>0.69012607082499655</v>
      </c>
      <c r="U34" s="86">
        <f t="shared" si="7"/>
        <v>1.3190498556634038</v>
      </c>
      <c r="V34" s="87">
        <f>分析係数表!D37</f>
        <v>6.9795450572077936E-2</v>
      </c>
      <c r="W34" s="88">
        <f t="shared" si="8"/>
        <v>0</v>
      </c>
      <c r="X34" s="76">
        <f>分析係数表!E37</f>
        <v>6.5949222012859618E-2</v>
      </c>
      <c r="Y34" s="89">
        <f t="shared" si="9"/>
        <v>0</v>
      </c>
    </row>
    <row r="35" spans="1:25" x14ac:dyDescent="0.2">
      <c r="A35" s="6" t="s">
        <v>23</v>
      </c>
      <c r="B35" s="5" t="s">
        <v>194</v>
      </c>
      <c r="C35" s="75">
        <f>最終需要_まとめ!C36</f>
        <v>100</v>
      </c>
      <c r="D35" s="76">
        <f>投入係数表!AG35</f>
        <v>0.23009004794760846</v>
      </c>
      <c r="E35" s="77">
        <f t="shared" si="0"/>
        <v>23.009004794760845</v>
      </c>
      <c r="F35" s="76">
        <f>分析係数表!C38</f>
        <v>0.41697687137236916</v>
      </c>
      <c r="G35" s="77">
        <f t="shared" si="1"/>
        <v>9.5942228327112176</v>
      </c>
      <c r="H35" s="77">
        <v>10.751912832042873</v>
      </c>
      <c r="I35" s="77">
        <f t="shared" si="2"/>
        <v>110.75191283204288</v>
      </c>
      <c r="J35" s="76">
        <f>分析係数表!G38</f>
        <v>8.9658129653451837E-2</v>
      </c>
      <c r="K35" s="78">
        <f t="shared" si="3"/>
        <v>9.9298093600630963</v>
      </c>
      <c r="L35" s="79"/>
      <c r="M35" s="80"/>
      <c r="N35" s="81">
        <f>分析係数表!H38</f>
        <v>4.1195576072902453E-2</v>
      </c>
      <c r="O35" s="82">
        <f t="shared" si="4"/>
        <v>0.36422007236320847</v>
      </c>
      <c r="P35" s="76">
        <f>分析係数表!C38</f>
        <v>0.41697687137236916</v>
      </c>
      <c r="Q35" s="82">
        <f t="shared" si="5"/>
        <v>0.15187134626502857</v>
      </c>
      <c r="R35" s="83">
        <v>0.21450726635962128</v>
      </c>
      <c r="S35" s="84">
        <f t="shared" si="6"/>
        <v>110.96642009840249</v>
      </c>
      <c r="T35" s="85">
        <f>分析係数表!F38</f>
        <v>0.51116828441118001</v>
      </c>
      <c r="U35" s="86">
        <f t="shared" si="7"/>
        <v>56.722514588950688</v>
      </c>
      <c r="V35" s="87">
        <f>分析係数表!D38</f>
        <v>3.6720851362413751E-2</v>
      </c>
      <c r="W35" s="88">
        <f t="shared" si="8"/>
        <v>4</v>
      </c>
      <c r="X35" s="76">
        <f>分析係数表!E38</f>
        <v>4.0833430787822089E-2</v>
      </c>
      <c r="Y35" s="89">
        <f t="shared" si="9"/>
        <v>5</v>
      </c>
    </row>
    <row r="36" spans="1:25" x14ac:dyDescent="0.2">
      <c r="A36" s="6" t="s">
        <v>24</v>
      </c>
      <c r="B36" s="5" t="s">
        <v>39</v>
      </c>
      <c r="C36" s="90"/>
      <c r="D36" s="76">
        <f>投入係数表!AG36</f>
        <v>0</v>
      </c>
      <c r="E36" s="77">
        <f t="shared" si="0"/>
        <v>0</v>
      </c>
      <c r="F36" s="76">
        <f>分析係数表!C39</f>
        <v>1</v>
      </c>
      <c r="G36" s="77">
        <f t="shared" si="1"/>
        <v>0</v>
      </c>
      <c r="H36" s="77">
        <v>1.0110781686171792E-2</v>
      </c>
      <c r="I36" s="77">
        <f t="shared" si="2"/>
        <v>1.0110781686171792E-2</v>
      </c>
      <c r="J36" s="76">
        <f>分析係数表!G39</f>
        <v>0.3542438962035025</v>
      </c>
      <c r="K36" s="78">
        <f t="shared" si="3"/>
        <v>3.5816826981725143E-3</v>
      </c>
      <c r="L36" s="79"/>
      <c r="M36" s="80"/>
      <c r="N36" s="81">
        <f>分析係数表!H39</f>
        <v>3.5817057247689217E-3</v>
      </c>
      <c r="O36" s="82">
        <f t="shared" si="4"/>
        <v>3.1666728387302376E-2</v>
      </c>
      <c r="P36" s="76">
        <f>分析係数表!C39</f>
        <v>1</v>
      </c>
      <c r="Q36" s="82">
        <f t="shared" si="5"/>
        <v>3.1666728387302376E-2</v>
      </c>
      <c r="R36" s="83">
        <v>3.4687313500231735E-2</v>
      </c>
      <c r="S36" s="84">
        <f t="shared" si="6"/>
        <v>4.4798095186403528E-2</v>
      </c>
      <c r="T36" s="85">
        <f>分析係数表!F39</f>
        <v>0.7050204525118241</v>
      </c>
      <c r="U36" s="86">
        <f t="shared" si="7"/>
        <v>3.1583573339985987E-2</v>
      </c>
      <c r="V36" s="87">
        <f>分析係数表!D39</f>
        <v>5.942413396395245E-2</v>
      </c>
      <c r="W36" s="88">
        <f t="shared" si="8"/>
        <v>0</v>
      </c>
      <c r="X36" s="76">
        <f>分析係数表!E39</f>
        <v>7.513102390387319E-2</v>
      </c>
      <c r="Y36" s="89">
        <f t="shared" si="9"/>
        <v>0</v>
      </c>
    </row>
    <row r="37" spans="1:25" x14ac:dyDescent="0.2">
      <c r="A37" s="6" t="s">
        <v>25</v>
      </c>
      <c r="B37" s="5" t="s">
        <v>40</v>
      </c>
      <c r="C37" s="90"/>
      <c r="D37" s="76">
        <f>投入係数表!AG37</f>
        <v>5.5354149612131132E-3</v>
      </c>
      <c r="E37" s="77">
        <f t="shared" si="0"/>
        <v>0.55354149612131132</v>
      </c>
      <c r="F37" s="76">
        <f>分析係数表!C40</f>
        <v>1</v>
      </c>
      <c r="G37" s="77">
        <f t="shared" si="1"/>
        <v>0.55354149612131132</v>
      </c>
      <c r="H37" s="77">
        <v>0.61750099164371275</v>
      </c>
      <c r="I37" s="77">
        <f t="shared" si="2"/>
        <v>0.61750099164371275</v>
      </c>
      <c r="J37" s="76">
        <f>分析係数表!G40</f>
        <v>0.54480720679366534</v>
      </c>
      <c r="K37" s="78">
        <f t="shared" si="3"/>
        <v>0.33641899044972962</v>
      </c>
      <c r="L37" s="79"/>
      <c r="M37" s="80"/>
      <c r="N37" s="81">
        <f>分析係数表!H40</f>
        <v>3.1654426986686419E-2</v>
      </c>
      <c r="O37" s="82">
        <f t="shared" si="4"/>
        <v>0.27986446086599254</v>
      </c>
      <c r="P37" s="76">
        <f>分析係数表!C40</f>
        <v>1</v>
      </c>
      <c r="Q37" s="82">
        <f t="shared" si="5"/>
        <v>0.27986446086599254</v>
      </c>
      <c r="R37" s="83">
        <v>0.2821023019888878</v>
      </c>
      <c r="S37" s="84">
        <f t="shared" si="6"/>
        <v>0.89960329363260061</v>
      </c>
      <c r="T37" s="85">
        <f>分析係数表!F40</f>
        <v>0.74295960523295845</v>
      </c>
      <c r="U37" s="86">
        <f t="shared" si="7"/>
        <v>0.66836890790354619</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投入係数表!AG38</f>
        <v>1.266908353798776E-3</v>
      </c>
      <c r="E38" s="77">
        <f t="shared" si="0"/>
        <v>0.1266908353798776</v>
      </c>
      <c r="F38" s="76">
        <f>分析係数表!C41</f>
        <v>0.7716092186228849</v>
      </c>
      <c r="G38" s="77">
        <f t="shared" si="1"/>
        <v>9.7755816494147899E-2</v>
      </c>
      <c r="H38" s="77">
        <v>0.11302732102029253</v>
      </c>
      <c r="I38" s="77">
        <f t="shared" si="2"/>
        <v>0.11302732102029253</v>
      </c>
      <c r="J38" s="76">
        <f>分析係数表!G41</f>
        <v>0.4437271381292458</v>
      </c>
      <c r="K38" s="78">
        <f t="shared" si="3"/>
        <v>5.0153289686749952E-2</v>
      </c>
      <c r="L38" s="79"/>
      <c r="M38" s="80"/>
      <c r="N38" s="81">
        <f>分析係数表!H41</f>
        <v>4.8285080570498094E-2</v>
      </c>
      <c r="O38" s="82">
        <f t="shared" si="4"/>
        <v>0.42690009986334704</v>
      </c>
      <c r="P38" s="76">
        <f>分析係数表!C41</f>
        <v>0.7716092186228849</v>
      </c>
      <c r="Q38" s="82">
        <f t="shared" si="5"/>
        <v>0.32940005248558873</v>
      </c>
      <c r="R38" s="83">
        <v>0.33570397703009786</v>
      </c>
      <c r="S38" s="84">
        <f t="shared" si="6"/>
        <v>0.44873129805039036</v>
      </c>
      <c r="T38" s="85">
        <f>分析係数表!F41</f>
        <v>0.54924555826511057</v>
      </c>
      <c r="U38" s="86">
        <f t="shared" si="7"/>
        <v>0.24646367230871438</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投入係数表!AG39</f>
        <v>1.0135266830390208E-3</v>
      </c>
      <c r="E39" s="77">
        <f>$C$35*D39</f>
        <v>0.10135266830390208</v>
      </c>
      <c r="F39" s="76">
        <f>分析係数表!C42</f>
        <v>0.97588334268087495</v>
      </c>
      <c r="G39" s="77">
        <f>E39*F39</f>
        <v>9.8908380734037918E-2</v>
      </c>
      <c r="H39" s="77">
        <v>0.13161769220368993</v>
      </c>
      <c r="I39" s="77">
        <f>C39+H39</f>
        <v>0.13161769220368993</v>
      </c>
      <c r="J39" s="76">
        <f>分析係数表!G42</f>
        <v>0.48510773130544993</v>
      </c>
      <c r="K39" s="78">
        <f>I39*J39</f>
        <v>6.3848760064591031E-2</v>
      </c>
      <c r="L39" s="79"/>
      <c r="M39" s="80"/>
      <c r="N39" s="81">
        <f>分析係数表!H42</f>
        <v>1.103120860117981E-2</v>
      </c>
      <c r="O39" s="82">
        <f t="shared" si="4"/>
        <v>9.7529588805002065E-2</v>
      </c>
      <c r="P39" s="76">
        <f>分析係数表!C42</f>
        <v>0.97588334268087495</v>
      </c>
      <c r="Q39" s="82">
        <f>O39*P39</f>
        <v>9.5177501133316661E-2</v>
      </c>
      <c r="R39" s="83">
        <v>0.10084327920643239</v>
      </c>
      <c r="S39" s="84">
        <f>I39+R39</f>
        <v>0.23246097141012234</v>
      </c>
      <c r="T39" s="85">
        <f>分析係数表!F42</f>
        <v>0.55931558935361214</v>
      </c>
      <c r="U39" s="86">
        <f>S39*T39</f>
        <v>0.13001904522596575</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投入係数表!AG40</f>
        <v>0.14050988188515964</v>
      </c>
      <c r="E40" s="77">
        <f>$C$35*D40</f>
        <v>14.050988188515964</v>
      </c>
      <c r="F40" s="76">
        <f>分析係数表!C43</f>
        <v>0.34022693007694482</v>
      </c>
      <c r="G40" s="77">
        <f>E40*F40</f>
        <v>4.7805245759261981</v>
      </c>
      <c r="H40" s="77">
        <v>5.6959408291617901</v>
      </c>
      <c r="I40" s="77">
        <f>C40+H40</f>
        <v>5.6959408291617901</v>
      </c>
      <c r="J40" s="76">
        <f>分析係数表!G43</f>
        <v>0.33724329370148376</v>
      </c>
      <c r="K40" s="78">
        <f>I40*J40</f>
        <v>1.9209178459552825</v>
      </c>
      <c r="L40" s="79"/>
      <c r="M40" s="80"/>
      <c r="N40" s="81">
        <f>分析係数表!H43</f>
        <v>3.0928867340200058E-2</v>
      </c>
      <c r="O40" s="82">
        <f t="shared" si="4"/>
        <v>0.27344961218225455</v>
      </c>
      <c r="P40" s="76">
        <f>分析係数表!C43</f>
        <v>0.34022693007694482</v>
      </c>
      <c r="Q40" s="82">
        <f>O40*P40</f>
        <v>9.3034922083499602E-2</v>
      </c>
      <c r="R40" s="83">
        <v>0.2041978366446271</v>
      </c>
      <c r="S40" s="84">
        <f>I40+R40</f>
        <v>5.9001386658064172</v>
      </c>
      <c r="T40" s="85">
        <f>分析係数表!F43</f>
        <v>0.5626289672791589</v>
      </c>
      <c r="U40" s="86">
        <f>S40*T40</f>
        <v>3.3195889243464989</v>
      </c>
      <c r="V40" s="87">
        <f>分析係数表!D43</f>
        <v>0.16253561953424389</v>
      </c>
      <c r="W40" s="88">
        <f>ROUND(S40*V40,0)</f>
        <v>1</v>
      </c>
      <c r="X40" s="76">
        <f>分析係数表!E43</f>
        <v>0.12361206642429007</v>
      </c>
      <c r="Y40" s="89">
        <f>ROUND(S40*X40,0)</f>
        <v>1</v>
      </c>
    </row>
    <row r="41" spans="1:25" x14ac:dyDescent="0.2">
      <c r="A41" s="6" t="s">
        <v>341</v>
      </c>
      <c r="B41" s="5" t="s">
        <v>42</v>
      </c>
      <c r="C41" s="90"/>
      <c r="D41" s="76">
        <f>投入係数表!AG41</f>
        <v>2.3194168323392977E-3</v>
      </c>
      <c r="E41" s="77">
        <f>$C$35*D41</f>
        <v>0.23194168323392977</v>
      </c>
      <c r="F41" s="76">
        <f>分析係数表!C44</f>
        <v>0.45077084579422144</v>
      </c>
      <c r="G41" s="77">
        <f>E41*F41</f>
        <v>0.10455254872629391</v>
      </c>
      <c r="H41" s="77">
        <v>0.12238612553129292</v>
      </c>
      <c r="I41" s="77">
        <f>C41+H41</f>
        <v>0.12238612553129292</v>
      </c>
      <c r="J41" s="76">
        <f>分析係数表!G44</f>
        <v>0.26937180019371798</v>
      </c>
      <c r="K41" s="78">
        <f>I41*J41</f>
        <v>3.2967370953098728E-2</v>
      </c>
      <c r="L41" s="79"/>
      <c r="M41" s="80"/>
      <c r="N41" s="81">
        <f>分析係数表!H44</f>
        <v>0.10969619474561307</v>
      </c>
      <c r="O41" s="82">
        <f t="shared" si="4"/>
        <v>0.96985064409613564</v>
      </c>
      <c r="P41" s="76">
        <f>分析係数表!C44</f>
        <v>0.45077084579422144</v>
      </c>
      <c r="Q41" s="82">
        <f>O41*P41</f>
        <v>0.43718039513328549</v>
      </c>
      <c r="R41" s="83">
        <v>0.44415245531702319</v>
      </c>
      <c r="S41" s="84">
        <f>I41+R41</f>
        <v>0.5665385808483161</v>
      </c>
      <c r="T41" s="85">
        <f>分析係数表!F44</f>
        <v>0.50977584059775838</v>
      </c>
      <c r="U41" s="86">
        <f>S41*T41</f>
        <v>0.28880768128301143</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投入係数表!AG42</f>
        <v>1.8126534908197872E-3</v>
      </c>
      <c r="E42" s="77">
        <f>$C$35*D42</f>
        <v>0.18126534908197872</v>
      </c>
      <c r="F42" s="76">
        <f>分析係数表!C45</f>
        <v>1</v>
      </c>
      <c r="G42" s="77">
        <f>E42*F42</f>
        <v>0.18126534908197872</v>
      </c>
      <c r="H42" s="77">
        <v>0.21387863888589315</v>
      </c>
      <c r="I42" s="77">
        <f>C42+H42</f>
        <v>0.21387863888589315</v>
      </c>
      <c r="J42" s="76">
        <f>分析係数表!G45</f>
        <v>0</v>
      </c>
      <c r="K42" s="78">
        <f>I42*J42</f>
        <v>0</v>
      </c>
      <c r="L42" s="79"/>
      <c r="M42" s="80"/>
      <c r="N42" s="81">
        <f>分析係数表!H45</f>
        <v>0</v>
      </c>
      <c r="O42" s="82">
        <f t="shared" si="4"/>
        <v>0</v>
      </c>
      <c r="P42" s="76">
        <f>分析係数表!C45</f>
        <v>1</v>
      </c>
      <c r="Q42" s="82">
        <f>O42*P42</f>
        <v>0</v>
      </c>
      <c r="R42" s="83">
        <v>5.2569695862363635E-3</v>
      </c>
      <c r="S42" s="84">
        <f>I42+R42</f>
        <v>0.21913560847212951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5.5938876544653644E-3</v>
      </c>
      <c r="E43" s="77">
        <f>$C$35*D43</f>
        <v>0.55938876544653648</v>
      </c>
      <c r="F43" s="76">
        <f>分析係数表!C46</f>
        <v>7.4198450828512619E-2</v>
      </c>
      <c r="G43" s="77">
        <f>E43*F43</f>
        <v>4.1505779807007218E-2</v>
      </c>
      <c r="H43" s="77">
        <v>5.334975936668733E-2</v>
      </c>
      <c r="I43" s="77">
        <f>C43+H43</f>
        <v>5.334975936668733E-2</v>
      </c>
      <c r="J43" s="76">
        <f>分析係数表!G46</f>
        <v>9.2287409360580098E-3</v>
      </c>
      <c r="K43" s="78">
        <f>I43*J43</f>
        <v>4.9235110819619162E-4</v>
      </c>
      <c r="L43" s="79"/>
      <c r="M43" s="80"/>
      <c r="N43" s="81">
        <f>分析係数表!H46</f>
        <v>2.0514344703613255E-2</v>
      </c>
      <c r="O43" s="82">
        <f t="shared" si="4"/>
        <v>0.18137229345236822</v>
      </c>
      <c r="P43" s="76">
        <f>分析係数表!C46</f>
        <v>7.4198450828512619E-2</v>
      </c>
      <c r="Q43" s="82">
        <f>O43*P43</f>
        <v>1.3457543197380104E-2</v>
      </c>
      <c r="R43" s="83">
        <v>1.5938183013265529E-2</v>
      </c>
      <c r="S43" s="84">
        <f>I43+R43</f>
        <v>6.9287942379952866E-2</v>
      </c>
      <c r="T43" s="85">
        <f>分析係数表!F46</f>
        <v>0.31311799604482532</v>
      </c>
      <c r="U43" s="86">
        <f>S43*T43</f>
        <v>2.1695301668080168E-2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投入係数表!AG44</f>
        <v>0.47926168479320158</v>
      </c>
      <c r="E44" s="91">
        <f>SUM(E5:E43)</f>
        <v>47.926168479320147</v>
      </c>
      <c r="F44" s="92">
        <f>分析係数表!C47</f>
        <v>0.51595339019249375</v>
      </c>
      <c r="G44" s="91">
        <f>SUM(G5:G43)</f>
        <v>20.147175658943986</v>
      </c>
      <c r="H44" s="91">
        <f>SUM(H5:H43)</f>
        <v>23.897613418517654</v>
      </c>
      <c r="I44" s="91">
        <f>SUM(I5:I43)</f>
        <v>123.89761341851764</v>
      </c>
      <c r="J44" s="92">
        <f>分析係数表!G47</f>
        <v>0.27631170572057684</v>
      </c>
      <c r="K44" s="93">
        <f>SUM(K5:K43)</f>
        <v>14.093372524125186</v>
      </c>
      <c r="L44" s="94">
        <f>最終需要_まとめ!$L$33</f>
        <v>0.62733333333333341</v>
      </c>
      <c r="M44" s="91">
        <f>K44*L44</f>
        <v>8.8412423634678685</v>
      </c>
      <c r="N44" s="95">
        <f>分析係数表!H47</f>
        <v>1</v>
      </c>
      <c r="O44" s="96">
        <f>SUM(O5:O43)</f>
        <v>8.8412423634678667</v>
      </c>
      <c r="P44" s="92">
        <f>分析係数表!C47</f>
        <v>0.51595339019249375</v>
      </c>
      <c r="Q44" s="96">
        <f>SUM(Q5:Q43)</f>
        <v>5.0612824539487145</v>
      </c>
      <c r="R44" s="91">
        <f>SUM(R5:R43)</f>
        <v>5.7045918239960871</v>
      </c>
      <c r="S44" s="97">
        <f>SUM(S5:S43)</f>
        <v>129.60220524251375</v>
      </c>
      <c r="T44" s="98">
        <f>分析係数表!F47</f>
        <v>0.58636886885395456</v>
      </c>
      <c r="U44" s="99">
        <f>SUM(U5:U43)</f>
        <v>68.551735433185456</v>
      </c>
      <c r="V44" s="100">
        <f>分析係数表!D47</f>
        <v>7.5124891062718996E-2</v>
      </c>
      <c r="W44" s="101">
        <f>SUM(W5:W43)</f>
        <v>5</v>
      </c>
      <c r="X44" s="92">
        <f>分析係数表!E47</f>
        <v>6.0854966829428862E-2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289</v>
      </c>
      <c r="S2" s="3" t="s">
        <v>153</v>
      </c>
      <c r="U2" s="64" t="s">
        <v>210</v>
      </c>
      <c r="W2" s="3" t="s">
        <v>130</v>
      </c>
      <c r="Y2" s="3" t="s">
        <v>154</v>
      </c>
    </row>
    <row r="3" spans="1:25" ht="44" x14ac:dyDescent="0.2">
      <c r="B3" s="65"/>
      <c r="C3" s="66" t="s">
        <v>228</v>
      </c>
      <c r="D3" s="66" t="s">
        <v>231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3.1957049725169375E-5</v>
      </c>
      <c r="E5" s="77">
        <f t="shared" ref="E5:E38" si="0">$C$36*D5</f>
        <v>3.1957049725169374E-3</v>
      </c>
      <c r="F5" s="76">
        <f>分析係数表!C8</f>
        <v>4.9649173197653385E-3</v>
      </c>
      <c r="G5" s="77">
        <f t="shared" ref="G5:G38" si="1">E5*F5</f>
        <v>1.5866410966909558E-5</v>
      </c>
      <c r="H5" s="77">
        <f t="array" ref="H5:H43">MMULT(逆行列係数!C5:AO43,'32'!G5:G43)</f>
        <v>3.3625979908492379E-5</v>
      </c>
      <c r="I5" s="77">
        <f t="shared" ref="I5:I38" si="2">C5+H5</f>
        <v>3.3625979908492379E-5</v>
      </c>
      <c r="J5" s="76">
        <f>分析係数表!G8</f>
        <v>0.11989459815546773</v>
      </c>
      <c r="K5" s="78">
        <f t="shared" ref="K5:K38" si="3">I5*J5</f>
        <v>4.0315733487125249E-6</v>
      </c>
      <c r="L5" s="79" t="s">
        <v>188</v>
      </c>
      <c r="M5" s="80" t="s">
        <v>188</v>
      </c>
      <c r="N5" s="81">
        <f>分析係数表!H8</f>
        <v>9.9138626395589742E-3</v>
      </c>
      <c r="O5" s="82">
        <f t="shared" ref="O5:O43" si="4">$M$44*N5</f>
        <v>0.24737459675462439</v>
      </c>
      <c r="P5" s="76">
        <f>分析係数表!C8</f>
        <v>4.9649173197653385E-3</v>
      </c>
      <c r="Q5" s="82">
        <f t="shared" ref="Q5:Q38" si="5">O5*P5</f>
        <v>1.2281944198970012E-3</v>
      </c>
      <c r="R5" s="83">
        <f t="array" ref="R5:R43">MMULT(逆行列係数!C5:AO43,'32'!Q5:Q43)</f>
        <v>1.8595524050450504E-3</v>
      </c>
      <c r="S5" s="84">
        <f t="shared" ref="S5:S38" si="6">I5+R5</f>
        <v>1.8931783849535429E-3</v>
      </c>
      <c r="T5" s="85">
        <f>分析係数表!F8</f>
        <v>0.45454545454545453</v>
      </c>
      <c r="U5" s="86">
        <f t="shared" ref="U5:U38" si="7">S5*T5</f>
        <v>8.6053562952433766E-4</v>
      </c>
      <c r="V5" s="87">
        <f>分析係数表!D8</f>
        <v>0.96442687747035571</v>
      </c>
      <c r="W5" s="88">
        <f t="shared" ref="W5:W38" si="8">ROUND(S5*V5,0)</f>
        <v>0</v>
      </c>
      <c r="X5" s="76">
        <f>分析係数表!E8</f>
        <v>0.8458498023715415</v>
      </c>
      <c r="Y5" s="89">
        <f t="shared" ref="Y5:Y38" si="9">ROUND(S5*X5,0)</f>
        <v>0</v>
      </c>
    </row>
    <row r="6" spans="1:25" x14ac:dyDescent="0.2">
      <c r="A6" s="6" t="s">
        <v>220</v>
      </c>
      <c r="B6" s="5" t="s">
        <v>266</v>
      </c>
      <c r="C6" s="90"/>
      <c r="D6" s="76">
        <f>投入係数表!AH6</f>
        <v>0</v>
      </c>
      <c r="E6" s="77">
        <f t="shared" si="0"/>
        <v>0</v>
      </c>
      <c r="F6" s="76">
        <f>分析係数表!C9</f>
        <v>0.15391380826737022</v>
      </c>
      <c r="G6" s="77">
        <f t="shared" si="1"/>
        <v>0</v>
      </c>
      <c r="H6" s="77">
        <v>3.4333488937442201E-5</v>
      </c>
      <c r="I6" s="77">
        <f t="shared" si="2"/>
        <v>3.4333488937442201E-5</v>
      </c>
      <c r="J6" s="76">
        <f>分析係数表!G9</f>
        <v>0.24468085106382978</v>
      </c>
      <c r="K6" s="78">
        <f t="shared" si="3"/>
        <v>8.400747293203942E-6</v>
      </c>
      <c r="L6" s="79"/>
      <c r="M6" s="80"/>
      <c r="N6" s="81">
        <f>分析係数表!H9</f>
        <v>5.2529564767522905E-4</v>
      </c>
      <c r="O6" s="82">
        <f t="shared" si="4"/>
        <v>1.3107383443271082E-2</v>
      </c>
      <c r="P6" s="76">
        <f>分析係数表!C9</f>
        <v>0.15391380826737022</v>
      </c>
      <c r="Q6" s="82">
        <f t="shared" si="5"/>
        <v>2.0174073021745282E-3</v>
      </c>
      <c r="R6" s="83">
        <v>2.3390839999430399E-3</v>
      </c>
      <c r="S6" s="84">
        <f t="shared" si="6"/>
        <v>2.3734174888804822E-3</v>
      </c>
      <c r="T6" s="85">
        <f>分析係数表!F9</f>
        <v>0.66489361702127658</v>
      </c>
      <c r="U6" s="86">
        <f t="shared" si="7"/>
        <v>1.5780701388832994E-3</v>
      </c>
      <c r="V6" s="87">
        <f>分析係数表!D9</f>
        <v>4.2553191489361701E-2</v>
      </c>
      <c r="W6" s="88">
        <f t="shared" si="8"/>
        <v>0</v>
      </c>
      <c r="X6" s="76">
        <f>分析係数表!E9</f>
        <v>3.7234042553191488E-2</v>
      </c>
      <c r="Y6" s="89">
        <f t="shared" si="9"/>
        <v>0</v>
      </c>
    </row>
    <row r="7" spans="1:25" x14ac:dyDescent="0.2">
      <c r="A7" s="6" t="s">
        <v>221</v>
      </c>
      <c r="B7" s="5" t="s">
        <v>267</v>
      </c>
      <c r="C7" s="90"/>
      <c r="D7" s="76">
        <f>投入係数表!AH7</f>
        <v>0</v>
      </c>
      <c r="E7" s="77">
        <f t="shared" si="0"/>
        <v>0</v>
      </c>
      <c r="F7" s="76">
        <f>分析係数表!C10</f>
        <v>3.7301329873500322E-3</v>
      </c>
      <c r="G7" s="77">
        <f t="shared" si="1"/>
        <v>0</v>
      </c>
      <c r="H7" s="77">
        <v>2.3166193159926555E-6</v>
      </c>
      <c r="I7" s="77">
        <f t="shared" si="2"/>
        <v>2.3166193159926555E-6</v>
      </c>
      <c r="J7" s="76">
        <f>分析係数表!G10</f>
        <v>0.17857142857142858</v>
      </c>
      <c r="K7" s="78">
        <f t="shared" si="3"/>
        <v>4.1368202071297421E-7</v>
      </c>
      <c r="L7" s="79"/>
      <c r="M7" s="80"/>
      <c r="N7" s="81">
        <f>分析係数表!H10</f>
        <v>9.7827374022421611E-4</v>
      </c>
      <c r="O7" s="82">
        <f t="shared" si="4"/>
        <v>2.4410270830055519E-2</v>
      </c>
      <c r="P7" s="76">
        <f>分析係数表!C10</f>
        <v>3.7301329873500322E-3</v>
      </c>
      <c r="Q7" s="82">
        <f t="shared" si="5"/>
        <v>9.1053556453338347E-5</v>
      </c>
      <c r="R7" s="83">
        <v>1.7907150001633077E-4</v>
      </c>
      <c r="S7" s="84">
        <f t="shared" si="6"/>
        <v>1.8138811933232342E-4</v>
      </c>
      <c r="T7" s="85">
        <f>分析係数表!F10</f>
        <v>0.5178571428571429</v>
      </c>
      <c r="U7" s="86">
        <f t="shared" si="7"/>
        <v>9.3933133225667487E-5</v>
      </c>
      <c r="V7" s="87">
        <f>分析係数表!D10</f>
        <v>0</v>
      </c>
      <c r="W7" s="88">
        <f t="shared" si="8"/>
        <v>0</v>
      </c>
      <c r="X7" s="76">
        <f>分析係数表!E10</f>
        <v>0</v>
      </c>
      <c r="Y7" s="89">
        <f t="shared" si="9"/>
        <v>0</v>
      </c>
    </row>
    <row r="8" spans="1:25" x14ac:dyDescent="0.2">
      <c r="A8" s="6" t="s">
        <v>222</v>
      </c>
      <c r="B8" s="5" t="s">
        <v>27</v>
      </c>
      <c r="C8" s="90"/>
      <c r="D8" s="76">
        <f>投入係数表!AH8</f>
        <v>1.5978524862584688E-5</v>
      </c>
      <c r="E8" s="77">
        <f t="shared" si="0"/>
        <v>1.5978524862584687E-3</v>
      </c>
      <c r="F8" s="76">
        <f>分析係数表!C11</f>
        <v>0.13696369636963701</v>
      </c>
      <c r="G8" s="77">
        <f t="shared" si="1"/>
        <v>2.1884778277137451E-4</v>
      </c>
      <c r="H8" s="77">
        <v>3.7804065762666495E-3</v>
      </c>
      <c r="I8" s="77">
        <f t="shared" si="2"/>
        <v>3.7804065762666495E-3</v>
      </c>
      <c r="J8" s="76">
        <f>分析係数表!G11</f>
        <v>0.3392857142857143</v>
      </c>
      <c r="K8" s="78">
        <f t="shared" si="3"/>
        <v>1.2826379455190419E-3</v>
      </c>
      <c r="L8" s="79"/>
      <c r="M8" s="80"/>
      <c r="N8" s="81">
        <f>分析係数表!H11</f>
        <v>-1.9072761791536302E-5</v>
      </c>
      <c r="O8" s="82">
        <f t="shared" si="4"/>
        <v>-4.7591104786460803E-4</v>
      </c>
      <c r="P8" s="76">
        <f>分析係数表!C11</f>
        <v>0.13696369636963701</v>
      </c>
      <c r="Q8" s="82">
        <f t="shared" si="5"/>
        <v>-6.5182536258683957E-5</v>
      </c>
      <c r="R8" s="83">
        <v>1.1994864909655896E-3</v>
      </c>
      <c r="S8" s="84">
        <f t="shared" si="6"/>
        <v>4.9798930672322389E-3</v>
      </c>
      <c r="T8" s="85">
        <f>分析係数表!F11</f>
        <v>0.56043956043956045</v>
      </c>
      <c r="U8" s="86">
        <f t="shared" si="7"/>
        <v>2.7909290816356502E-3</v>
      </c>
      <c r="V8" s="87">
        <f>分析係数表!D11</f>
        <v>6.868131868131868E-3</v>
      </c>
      <c r="W8" s="88">
        <f t="shared" si="8"/>
        <v>0</v>
      </c>
      <c r="X8" s="76">
        <f>分析係数表!E11</f>
        <v>5.4945054945054949E-3</v>
      </c>
      <c r="Y8" s="89">
        <f t="shared" si="9"/>
        <v>0</v>
      </c>
    </row>
    <row r="9" spans="1:25" x14ac:dyDescent="0.2">
      <c r="A9" s="6" t="s">
        <v>223</v>
      </c>
      <c r="B9" s="5" t="s">
        <v>191</v>
      </c>
      <c r="C9" s="90"/>
      <c r="D9" s="76">
        <f>投入係数表!AH9</f>
        <v>3.3554902211427843E-4</v>
      </c>
      <c r="E9" s="77">
        <f t="shared" si="0"/>
        <v>3.3554902211427845E-2</v>
      </c>
      <c r="F9" s="76">
        <f>分析係数表!C12</f>
        <v>0.20704451619317732</v>
      </c>
      <c r="G9" s="77">
        <f t="shared" si="1"/>
        <v>6.9473584942744537E-3</v>
      </c>
      <c r="H9" s="77">
        <v>8.3245189834790685E-3</v>
      </c>
      <c r="I9" s="77">
        <f t="shared" si="2"/>
        <v>8.3245189834790685E-3</v>
      </c>
      <c r="J9" s="76">
        <f>分析係数表!G12</f>
        <v>0.14105339609201503</v>
      </c>
      <c r="K9" s="78">
        <f t="shared" si="3"/>
        <v>1.1742016734521714E-3</v>
      </c>
      <c r="L9" s="79"/>
      <c r="M9" s="80"/>
      <c r="N9" s="81">
        <f>分析係数表!H12</f>
        <v>8.4721207878004259E-2</v>
      </c>
      <c r="O9" s="82">
        <f t="shared" si="4"/>
        <v>2.113996874614589</v>
      </c>
      <c r="P9" s="76">
        <f>分析係数表!C12</f>
        <v>0.20704451619317732</v>
      </c>
      <c r="Q9" s="82">
        <f t="shared" si="5"/>
        <v>0.43769146013846649</v>
      </c>
      <c r="R9" s="83">
        <v>0.49928416530796238</v>
      </c>
      <c r="S9" s="84">
        <f t="shared" si="6"/>
        <v>0.50760868429144146</v>
      </c>
      <c r="T9" s="85">
        <f>分析係数表!F12</f>
        <v>0.31004441526879617</v>
      </c>
      <c r="U9" s="86">
        <f t="shared" si="7"/>
        <v>0.15738123770650292</v>
      </c>
      <c r="V9" s="87">
        <f>分析係数表!D12</f>
        <v>2.1317233962316856E-2</v>
      </c>
      <c r="W9" s="88">
        <f t="shared" si="8"/>
        <v>0</v>
      </c>
      <c r="X9" s="76">
        <f>分析係数表!E12</f>
        <v>2.1753704764166097E-2</v>
      </c>
      <c r="Y9" s="89">
        <f t="shared" si="9"/>
        <v>0</v>
      </c>
    </row>
    <row r="10" spans="1:25" x14ac:dyDescent="0.2">
      <c r="A10" s="6" t="s">
        <v>224</v>
      </c>
      <c r="B10" s="5" t="s">
        <v>28</v>
      </c>
      <c r="C10" s="90"/>
      <c r="D10" s="76">
        <f>投入係数表!AH10</f>
        <v>3.3235331714176145E-3</v>
      </c>
      <c r="E10" s="77">
        <f t="shared" si="0"/>
        <v>0.33235331714176147</v>
      </c>
      <c r="F10" s="76">
        <f>分析係数表!C13</f>
        <v>0</v>
      </c>
      <c r="G10" s="77">
        <f t="shared" si="1"/>
        <v>0</v>
      </c>
      <c r="H10" s="77">
        <v>0</v>
      </c>
      <c r="I10" s="77">
        <f t="shared" si="2"/>
        <v>0</v>
      </c>
      <c r="J10" s="76">
        <f>分析係数表!G13</f>
        <v>0.24503025064822817</v>
      </c>
      <c r="K10" s="78">
        <f t="shared" si="3"/>
        <v>0</v>
      </c>
      <c r="L10" s="79"/>
      <c r="M10" s="80"/>
      <c r="N10" s="81">
        <f>分析係数表!H13</f>
        <v>1.3607620839853172E-2</v>
      </c>
      <c r="O10" s="82">
        <f t="shared" si="4"/>
        <v>0.33954270302440354</v>
      </c>
      <c r="P10" s="76">
        <f>分析係数表!C13</f>
        <v>0</v>
      </c>
      <c r="Q10" s="82">
        <f t="shared" si="5"/>
        <v>0</v>
      </c>
      <c r="R10" s="83">
        <v>0</v>
      </c>
      <c r="S10" s="84">
        <f t="shared" si="6"/>
        <v>0</v>
      </c>
      <c r="T10" s="85">
        <f>分析係数表!F13</f>
        <v>0.38375108038029387</v>
      </c>
      <c r="U10" s="86">
        <f t="shared" si="7"/>
        <v>0</v>
      </c>
      <c r="V10" s="87">
        <f>分析係数表!D13</f>
        <v>0.14001728608470182</v>
      </c>
      <c r="W10" s="88">
        <f t="shared" si="8"/>
        <v>0</v>
      </c>
      <c r="X10" s="76">
        <f>分析係数表!E13</f>
        <v>0.11279170267934313</v>
      </c>
      <c r="Y10" s="89">
        <f t="shared" si="9"/>
        <v>0</v>
      </c>
    </row>
    <row r="11" spans="1:25" x14ac:dyDescent="0.2">
      <c r="A11" s="6" t="s">
        <v>225</v>
      </c>
      <c r="B11" s="5" t="s">
        <v>268</v>
      </c>
      <c r="C11" s="90"/>
      <c r="D11" s="76">
        <f>投入係数表!AH11</f>
        <v>1.2623034641441903E-3</v>
      </c>
      <c r="E11" s="77">
        <f t="shared" si="0"/>
        <v>0.12623034641441902</v>
      </c>
      <c r="F11" s="76">
        <f>分析係数表!C14</f>
        <v>3.4828780992665287E-2</v>
      </c>
      <c r="G11" s="77">
        <f t="shared" si="1"/>
        <v>4.3964490898960717E-3</v>
      </c>
      <c r="H11" s="77">
        <v>9.2392805829280972E-3</v>
      </c>
      <c r="I11" s="77">
        <f t="shared" si="2"/>
        <v>9.2392805829280972E-3</v>
      </c>
      <c r="J11" s="76">
        <f>分析係数表!G14</f>
        <v>0.17656215254614188</v>
      </c>
      <c r="K11" s="78">
        <f t="shared" si="3"/>
        <v>1.6313072676995574E-3</v>
      </c>
      <c r="L11" s="79"/>
      <c r="M11" s="80"/>
      <c r="N11" s="81">
        <f>分析係数表!H14</f>
        <v>1.0569488826143035E-3</v>
      </c>
      <c r="O11" s="82">
        <f t="shared" si="4"/>
        <v>2.6373403902497032E-2</v>
      </c>
      <c r="P11" s="76">
        <f>分析係数表!C14</f>
        <v>3.4828780992665287E-2</v>
      </c>
      <c r="Q11" s="82">
        <f t="shared" si="5"/>
        <v>9.1855350855117308E-4</v>
      </c>
      <c r="R11" s="83">
        <v>3.8740781570680638E-3</v>
      </c>
      <c r="S11" s="84">
        <f t="shared" si="6"/>
        <v>1.311335873999616E-2</v>
      </c>
      <c r="T11" s="85">
        <f>分析係数表!F14</f>
        <v>0.31487658438959304</v>
      </c>
      <c r="U11" s="86">
        <f t="shared" si="7"/>
        <v>4.1290896099254086E-3</v>
      </c>
      <c r="V11" s="87">
        <f>分析係数表!D14</f>
        <v>7.0491438736935738E-2</v>
      </c>
      <c r="W11" s="88">
        <f t="shared" si="8"/>
        <v>0</v>
      </c>
      <c r="X11" s="76">
        <f>分析係数表!E14</f>
        <v>6.4487436068490098E-2</v>
      </c>
      <c r="Y11" s="89">
        <f t="shared" si="9"/>
        <v>0</v>
      </c>
    </row>
    <row r="12" spans="1:25" x14ac:dyDescent="0.2">
      <c r="A12" s="6" t="s">
        <v>226</v>
      </c>
      <c r="B12" s="5" t="s">
        <v>29</v>
      </c>
      <c r="C12" s="90"/>
      <c r="D12" s="76">
        <f>投入係数表!AH12</f>
        <v>9.1077591716732706E-4</v>
      </c>
      <c r="E12" s="77">
        <f t="shared" si="0"/>
        <v>9.10775917167327E-2</v>
      </c>
      <c r="F12" s="76">
        <f>分析係数表!C15</f>
        <v>0</v>
      </c>
      <c r="G12" s="77">
        <f t="shared" si="1"/>
        <v>0</v>
      </c>
      <c r="H12" s="77">
        <v>0</v>
      </c>
      <c r="I12" s="77">
        <f t="shared" si="2"/>
        <v>0</v>
      </c>
      <c r="J12" s="76">
        <f>分析係数表!G15</f>
        <v>9.5595018450184505E-2</v>
      </c>
      <c r="K12" s="78">
        <f t="shared" si="3"/>
        <v>0</v>
      </c>
      <c r="L12" s="79"/>
      <c r="M12" s="80"/>
      <c r="N12" s="81">
        <f>分析係数表!H15</f>
        <v>7.7419518905477774E-3</v>
      </c>
      <c r="O12" s="82">
        <f t="shared" si="4"/>
        <v>0.19318022617904215</v>
      </c>
      <c r="P12" s="76">
        <f>分析係数表!C15</f>
        <v>0</v>
      </c>
      <c r="Q12" s="82">
        <f t="shared" si="5"/>
        <v>0</v>
      </c>
      <c r="R12" s="83">
        <v>0</v>
      </c>
      <c r="S12" s="84">
        <f t="shared" si="6"/>
        <v>0</v>
      </c>
      <c r="T12" s="85">
        <f>分析係数表!F15</f>
        <v>0.30402444649446492</v>
      </c>
      <c r="U12" s="86">
        <f t="shared" si="7"/>
        <v>0</v>
      </c>
      <c r="V12" s="87">
        <f>分析係数表!D15</f>
        <v>4.8662361623616236E-2</v>
      </c>
      <c r="W12" s="88">
        <f t="shared" si="8"/>
        <v>0</v>
      </c>
      <c r="X12" s="76">
        <f>分析係数表!E15</f>
        <v>4.289667896678967E-2</v>
      </c>
      <c r="Y12" s="89">
        <f t="shared" si="9"/>
        <v>0</v>
      </c>
    </row>
    <row r="13" spans="1:25" x14ac:dyDescent="0.2">
      <c r="A13" s="6" t="s">
        <v>227</v>
      </c>
      <c r="B13" s="5" t="s">
        <v>30</v>
      </c>
      <c r="C13" s="90"/>
      <c r="D13" s="76">
        <f>投入係数表!AH13</f>
        <v>1.0833439856832418E-2</v>
      </c>
      <c r="E13" s="77">
        <f t="shared" si="0"/>
        <v>1.0833439856832419</v>
      </c>
      <c r="F13" s="76">
        <f>分析係数表!C16</f>
        <v>1.5929944110702698E-2</v>
      </c>
      <c r="G13" s="77">
        <f t="shared" si="1"/>
        <v>1.7257609144599947E-2</v>
      </c>
      <c r="H13" s="77">
        <v>1.9195564015450663E-2</v>
      </c>
      <c r="I13" s="77">
        <f t="shared" si="2"/>
        <v>1.9195564015450663E-2</v>
      </c>
      <c r="J13" s="76">
        <f>分析係数表!G16</f>
        <v>3.3304867634500426E-2</v>
      </c>
      <c r="K13" s="78">
        <f t="shared" si="3"/>
        <v>6.3930571870416384E-4</v>
      </c>
      <c r="L13" s="79"/>
      <c r="M13" s="80"/>
      <c r="N13" s="81">
        <f>分析係数表!H16</f>
        <v>1.5715955716225912E-2</v>
      </c>
      <c r="O13" s="82">
        <f t="shared" si="4"/>
        <v>0.39215070344043701</v>
      </c>
      <c r="P13" s="76">
        <f>分析係数表!C16</f>
        <v>1.5929944110702698E-2</v>
      </c>
      <c r="Q13" s="82">
        <f t="shared" si="5"/>
        <v>6.2469387887789099E-3</v>
      </c>
      <c r="R13" s="83">
        <v>7.2464113135546045E-3</v>
      </c>
      <c r="S13" s="84">
        <f t="shared" si="6"/>
        <v>2.6441975329005267E-2</v>
      </c>
      <c r="T13" s="85">
        <f>分析係数表!F16</f>
        <v>0.28693424423569597</v>
      </c>
      <c r="U13" s="86">
        <f t="shared" si="7"/>
        <v>7.5871082071270442E-3</v>
      </c>
      <c r="V13" s="87">
        <f>分析係数表!D16</f>
        <v>2.8181041844577284E-2</v>
      </c>
      <c r="W13" s="88">
        <f t="shared" si="8"/>
        <v>0</v>
      </c>
      <c r="X13" s="76">
        <f>分析係数表!E16</f>
        <v>2.1349274124679761E-2</v>
      </c>
      <c r="Y13" s="89">
        <f t="shared" si="9"/>
        <v>0</v>
      </c>
    </row>
    <row r="14" spans="1:25" x14ac:dyDescent="0.2">
      <c r="A14" s="6" t="s">
        <v>2</v>
      </c>
      <c r="B14" s="5" t="s">
        <v>365</v>
      </c>
      <c r="C14" s="90"/>
      <c r="D14" s="76">
        <f>投入係数表!AH14</f>
        <v>1.9174229835101624E-3</v>
      </c>
      <c r="E14" s="77">
        <f t="shared" si="0"/>
        <v>0.19174229835101625</v>
      </c>
      <c r="F14" s="76">
        <f>分析係数表!C17</f>
        <v>3.0755163958272713E-2</v>
      </c>
      <c r="G14" s="77">
        <f t="shared" si="1"/>
        <v>5.8970658235215486E-3</v>
      </c>
      <c r="H14" s="77">
        <v>1.1273591765066628E-2</v>
      </c>
      <c r="I14" s="77">
        <f t="shared" si="2"/>
        <v>1.1273591765066628E-2</v>
      </c>
      <c r="J14" s="76">
        <f>分析係数表!G17</f>
        <v>0.21735668789808918</v>
      </c>
      <c r="K14" s="78">
        <f t="shared" si="3"/>
        <v>2.4503905667700551E-3</v>
      </c>
      <c r="L14" s="79"/>
      <c r="M14" s="80"/>
      <c r="N14" s="81">
        <f>分析係数表!H17</f>
        <v>2.8450203005708319E-3</v>
      </c>
      <c r="O14" s="82">
        <f t="shared" si="4"/>
        <v>7.0990064639804035E-2</v>
      </c>
      <c r="P14" s="76">
        <f>分析係数表!C17</f>
        <v>3.0755163958272713E-2</v>
      </c>
      <c r="Q14" s="82">
        <f t="shared" si="5"/>
        <v>2.1833110774055514E-3</v>
      </c>
      <c r="R14" s="83">
        <v>4.6626003022640049E-3</v>
      </c>
      <c r="S14" s="84">
        <f t="shared" si="6"/>
        <v>1.5936192067330632E-2</v>
      </c>
      <c r="T14" s="85">
        <f>分析係数表!F17</f>
        <v>0.33877388535031849</v>
      </c>
      <c r="U14" s="86">
        <f t="shared" si="7"/>
        <v>5.3987657043385231E-3</v>
      </c>
      <c r="V14" s="87">
        <f>分析係数表!D17</f>
        <v>5.8320063694267517E-2</v>
      </c>
      <c r="W14" s="88">
        <f t="shared" si="8"/>
        <v>0</v>
      </c>
      <c r="X14" s="76">
        <f>分析係数表!E17</f>
        <v>5.5732484076433123E-2</v>
      </c>
      <c r="Y14" s="89">
        <f t="shared" si="9"/>
        <v>0</v>
      </c>
    </row>
    <row r="15" spans="1:25" x14ac:dyDescent="0.2">
      <c r="A15" s="6" t="s">
        <v>3</v>
      </c>
      <c r="B15" s="5" t="s">
        <v>31</v>
      </c>
      <c r="C15" s="90"/>
      <c r="D15" s="76">
        <f>投入係数表!AH15</f>
        <v>1.7576377348843154E-4</v>
      </c>
      <c r="E15" s="77">
        <f t="shared" si="0"/>
        <v>1.7576377348843153E-2</v>
      </c>
      <c r="F15" s="76">
        <f>分析係数表!C18</f>
        <v>0.10308017346825304</v>
      </c>
      <c r="G15" s="77">
        <f t="shared" si="1"/>
        <v>1.8117760260622257E-3</v>
      </c>
      <c r="H15" s="77">
        <v>8.5439959694813897E-3</v>
      </c>
      <c r="I15" s="77">
        <f t="shared" si="2"/>
        <v>8.5439959694813897E-3</v>
      </c>
      <c r="J15" s="76">
        <f>分析係数表!G18</f>
        <v>0.21565836298932384</v>
      </c>
      <c r="K15" s="78">
        <f t="shared" si="3"/>
        <v>1.8425841841657373E-3</v>
      </c>
      <c r="L15" s="79"/>
      <c r="M15" s="80"/>
      <c r="N15" s="81">
        <f>分析係数表!H18</f>
        <v>4.148325689659146E-4</v>
      </c>
      <c r="O15" s="82">
        <f t="shared" si="4"/>
        <v>1.0351065291055226E-2</v>
      </c>
      <c r="P15" s="76">
        <f>分析係数表!C18</f>
        <v>0.10308017346825304</v>
      </c>
      <c r="Q15" s="82">
        <f t="shared" si="5"/>
        <v>1.0669896057831859E-3</v>
      </c>
      <c r="R15" s="83">
        <v>2.6649287705902656E-3</v>
      </c>
      <c r="S15" s="84">
        <f t="shared" si="6"/>
        <v>1.1208924740071655E-2</v>
      </c>
      <c r="T15" s="85">
        <f>分析係数表!F18</f>
        <v>0.45978647686832741</v>
      </c>
      <c r="U15" s="86">
        <f t="shared" si="7"/>
        <v>5.1537120157197792E-3</v>
      </c>
      <c r="V15" s="87">
        <f>分析係数表!D18</f>
        <v>3.6120996441281139E-2</v>
      </c>
      <c r="W15" s="88">
        <f t="shared" si="8"/>
        <v>0</v>
      </c>
      <c r="X15" s="76">
        <f>分析係数表!E18</f>
        <v>3.3096085409252671E-2</v>
      </c>
      <c r="Y15" s="89">
        <f t="shared" si="9"/>
        <v>0</v>
      </c>
    </row>
    <row r="16" spans="1:25" x14ac:dyDescent="0.2">
      <c r="A16" s="6" t="s">
        <v>4</v>
      </c>
      <c r="B16" s="5" t="s">
        <v>32</v>
      </c>
      <c r="C16" s="90"/>
      <c r="D16" s="76">
        <f>投入係数表!AH16</f>
        <v>3.1957049725169375E-5</v>
      </c>
      <c r="E16" s="77">
        <f t="shared" si="0"/>
        <v>3.1957049725169374E-3</v>
      </c>
      <c r="F16" s="76">
        <f>分析係数表!C19</f>
        <v>0.24776062511911567</v>
      </c>
      <c r="G16" s="77">
        <f t="shared" si="1"/>
        <v>7.9176986168706274E-4</v>
      </c>
      <c r="H16" s="77">
        <v>1.1829951372853691E-2</v>
      </c>
      <c r="I16" s="77">
        <f t="shared" si="2"/>
        <v>1.1829951372853691E-2</v>
      </c>
      <c r="J16" s="76">
        <f>分析係数表!G19</f>
        <v>5.7676438653637349E-2</v>
      </c>
      <c r="K16" s="78">
        <f t="shared" si="3"/>
        <v>6.8230946463190888E-4</v>
      </c>
      <c r="L16" s="79"/>
      <c r="M16" s="80"/>
      <c r="N16" s="81">
        <f>分析係数表!H19</f>
        <v>-1.0648958666941103E-4</v>
      </c>
      <c r="O16" s="82">
        <f t="shared" si="4"/>
        <v>-2.6571700172440616E-3</v>
      </c>
      <c r="P16" s="76">
        <f>分析係数表!C19</f>
        <v>0.24776062511911567</v>
      </c>
      <c r="Q16" s="82">
        <f t="shared" si="5"/>
        <v>-6.5834210452016013E-4</v>
      </c>
      <c r="R16" s="83">
        <v>2.253367748715211E-3</v>
      </c>
      <c r="S16" s="84">
        <f t="shared" si="6"/>
        <v>1.4083319121568901E-2</v>
      </c>
      <c r="T16" s="85">
        <f>分析係数表!F19</f>
        <v>0.24017372421281216</v>
      </c>
      <c r="U16" s="86">
        <f t="shared" si="7"/>
        <v>3.3824432027047134E-3</v>
      </c>
      <c r="V16" s="87">
        <f>分析係数表!D19</f>
        <v>1.0727470141150924E-2</v>
      </c>
      <c r="W16" s="88">
        <f t="shared" si="8"/>
        <v>0</v>
      </c>
      <c r="X16" s="76">
        <f>分析係数表!E19</f>
        <v>1.2160694896851249E-2</v>
      </c>
      <c r="Y16" s="89">
        <f t="shared" si="9"/>
        <v>0</v>
      </c>
    </row>
    <row r="17" spans="1:25" x14ac:dyDescent="0.2">
      <c r="A17" s="6" t="s">
        <v>5</v>
      </c>
      <c r="B17" s="5" t="s">
        <v>33</v>
      </c>
      <c r="C17" s="90"/>
      <c r="D17" s="76">
        <f>投入係数表!AH17</f>
        <v>2.0772082321360091E-4</v>
      </c>
      <c r="E17" s="77">
        <f t="shared" si="0"/>
        <v>2.0772082321360092E-2</v>
      </c>
      <c r="F17" s="76">
        <f>分析係数表!C20</f>
        <v>4.2097488921713389E-2</v>
      </c>
      <c r="G17" s="77">
        <f t="shared" si="1"/>
        <v>8.7445250540437499E-4</v>
      </c>
      <c r="H17" s="77">
        <v>2.1071857676474414E-3</v>
      </c>
      <c r="I17" s="77">
        <f t="shared" si="2"/>
        <v>2.1071857676474414E-3</v>
      </c>
      <c r="J17" s="76">
        <f>分析係数表!G20</f>
        <v>0.10005104645227157</v>
      </c>
      <c r="K17" s="78">
        <f t="shared" si="3"/>
        <v>2.108261411224597E-4</v>
      </c>
      <c r="L17" s="79"/>
      <c r="M17" s="80"/>
      <c r="N17" s="81">
        <f>分析係数表!H20</f>
        <v>5.1814336200340294E-4</v>
      </c>
      <c r="O17" s="82">
        <f t="shared" si="4"/>
        <v>1.2928916800321853E-2</v>
      </c>
      <c r="P17" s="76">
        <f>分析係数表!C20</f>
        <v>4.2097488921713389E-2</v>
      </c>
      <c r="Q17" s="82">
        <f t="shared" si="5"/>
        <v>5.4427493177130332E-4</v>
      </c>
      <c r="R17" s="83">
        <v>1.2689103143497392E-3</v>
      </c>
      <c r="S17" s="84">
        <f t="shared" si="6"/>
        <v>3.3760960819971806E-3</v>
      </c>
      <c r="T17" s="85">
        <f>分析係数表!F20</f>
        <v>0.22307299642674835</v>
      </c>
      <c r="U17" s="86">
        <f t="shared" si="7"/>
        <v>7.5311586923571623E-4</v>
      </c>
      <c r="V17" s="87">
        <f>分析係数表!D20</f>
        <v>2.5523226135783564E-2</v>
      </c>
      <c r="W17" s="88">
        <f t="shared" si="8"/>
        <v>0</v>
      </c>
      <c r="X17" s="76">
        <f>分析係数表!E20</f>
        <v>2.7054619703930576E-2</v>
      </c>
      <c r="Y17" s="89">
        <f t="shared" si="9"/>
        <v>0</v>
      </c>
    </row>
    <row r="18" spans="1:25" x14ac:dyDescent="0.2">
      <c r="A18" s="6" t="s">
        <v>6</v>
      </c>
      <c r="B18" s="5" t="s">
        <v>34</v>
      </c>
      <c r="C18" s="90"/>
      <c r="D18" s="76">
        <f>投入係数表!AH18</f>
        <v>4.4580084366611277E-3</v>
      </c>
      <c r="E18" s="77">
        <f t="shared" si="0"/>
        <v>0.44580084366611278</v>
      </c>
      <c r="F18" s="76">
        <f>分析係数表!C21</f>
        <v>2.2200270354580387E-2</v>
      </c>
      <c r="G18" s="77">
        <f t="shared" si="1"/>
        <v>9.8968992536877295E-3</v>
      </c>
      <c r="H18" s="77">
        <v>1.2498074317343818E-2</v>
      </c>
      <c r="I18" s="77">
        <f t="shared" si="2"/>
        <v>1.2498074317343818E-2</v>
      </c>
      <c r="J18" s="76">
        <f>分析係数表!G21</f>
        <v>0.28466453674121406</v>
      </c>
      <c r="K18" s="78">
        <f t="shared" si="3"/>
        <v>3.5577585357039429E-3</v>
      </c>
      <c r="L18" s="79"/>
      <c r="M18" s="80"/>
      <c r="N18" s="81">
        <f>分析係数表!H21</f>
        <v>8.5827428061913363E-4</v>
      </c>
      <c r="O18" s="82">
        <f t="shared" si="4"/>
        <v>2.1415997153907362E-2</v>
      </c>
      <c r="P18" s="76">
        <f>分析係数表!C21</f>
        <v>2.2200270354580387E-2</v>
      </c>
      <c r="Q18" s="82">
        <f t="shared" si="5"/>
        <v>4.7544092672966755E-4</v>
      </c>
      <c r="R18" s="83">
        <v>1.3245017710898908E-3</v>
      </c>
      <c r="S18" s="84">
        <f t="shared" si="6"/>
        <v>1.3822576088433708E-2</v>
      </c>
      <c r="T18" s="85">
        <f>分析係数表!F21</f>
        <v>0.42523961661341853</v>
      </c>
      <c r="U18" s="86">
        <f t="shared" si="7"/>
        <v>5.8779069564553563E-3</v>
      </c>
      <c r="V18" s="87">
        <f>分析係数表!D21</f>
        <v>0.11693290734824281</v>
      </c>
      <c r="W18" s="88">
        <f t="shared" si="8"/>
        <v>0</v>
      </c>
      <c r="X18" s="76">
        <f>分析係数表!E21</f>
        <v>9.0095846645367406E-2</v>
      </c>
      <c r="Y18" s="89">
        <f t="shared" si="9"/>
        <v>0</v>
      </c>
    </row>
    <row r="19" spans="1:25" x14ac:dyDescent="0.2">
      <c r="A19" s="6" t="s">
        <v>7</v>
      </c>
      <c r="B19" s="5" t="s">
        <v>269</v>
      </c>
      <c r="C19" s="90"/>
      <c r="D19" s="76">
        <f>投入係数表!AH19</f>
        <v>3.3554902211427843E-4</v>
      </c>
      <c r="E19" s="77">
        <f t="shared" si="0"/>
        <v>3.3554902211427845E-2</v>
      </c>
      <c r="F19" s="76">
        <f>分析係数表!C22</f>
        <v>3.5555555555555562E-2</v>
      </c>
      <c r="G19" s="77">
        <f t="shared" si="1"/>
        <v>1.193063189739657E-3</v>
      </c>
      <c r="H19" s="77">
        <v>3.9759322762334681E-3</v>
      </c>
      <c r="I19" s="77">
        <f t="shared" si="2"/>
        <v>3.9759322762334681E-3</v>
      </c>
      <c r="J19" s="76">
        <f>分析係数表!G22</f>
        <v>0.1945879458794588</v>
      </c>
      <c r="K19" s="78">
        <f t="shared" si="3"/>
        <v>7.7366849458811149E-4</v>
      </c>
      <c r="L19" s="79"/>
      <c r="M19" s="80"/>
      <c r="N19" s="81">
        <f>分析係数表!H22</f>
        <v>4.0529618807014647E-5</v>
      </c>
      <c r="O19" s="82">
        <f t="shared" si="4"/>
        <v>1.0113109767122923E-3</v>
      </c>
      <c r="P19" s="76">
        <f>分析係数表!C22</f>
        <v>3.5555555555555562E-2</v>
      </c>
      <c r="Q19" s="82">
        <f t="shared" si="5"/>
        <v>3.5957723616437063E-5</v>
      </c>
      <c r="R19" s="83">
        <v>5.8598834717661803E-4</v>
      </c>
      <c r="S19" s="84">
        <f t="shared" si="6"/>
        <v>4.5619206234100863E-3</v>
      </c>
      <c r="T19" s="85">
        <f>分析係数表!F22</f>
        <v>0.41303813038130383</v>
      </c>
      <c r="U19" s="86">
        <f t="shared" si="7"/>
        <v>1.8842471652412141E-3</v>
      </c>
      <c r="V19" s="87">
        <f>分析係数表!D22</f>
        <v>2.3370233702337023E-2</v>
      </c>
      <c r="W19" s="88">
        <f t="shared" si="8"/>
        <v>0</v>
      </c>
      <c r="X19" s="76">
        <f>分析係数表!E22</f>
        <v>2.1033210332103321E-2</v>
      </c>
      <c r="Y19" s="89">
        <f t="shared" si="9"/>
        <v>0</v>
      </c>
    </row>
    <row r="20" spans="1:25" x14ac:dyDescent="0.2">
      <c r="A20" s="6" t="s">
        <v>8</v>
      </c>
      <c r="B20" s="5" t="s">
        <v>270</v>
      </c>
      <c r="C20" s="90"/>
      <c r="D20" s="76">
        <f>投入係数表!AH20</f>
        <v>1.5978524862584688E-5</v>
      </c>
      <c r="E20" s="77">
        <f t="shared" si="0"/>
        <v>1.5978524862584687E-3</v>
      </c>
      <c r="F20" s="76">
        <f>分析係数表!C23</f>
        <v>0</v>
      </c>
      <c r="G20" s="77">
        <f t="shared" si="1"/>
        <v>0</v>
      </c>
      <c r="H20" s="77">
        <v>0</v>
      </c>
      <c r="I20" s="77">
        <f t="shared" si="2"/>
        <v>0</v>
      </c>
      <c r="J20" s="76">
        <f>分析係数表!G23</f>
        <v>0.215879455230368</v>
      </c>
      <c r="K20" s="78">
        <f t="shared" si="3"/>
        <v>0</v>
      </c>
      <c r="L20" s="79"/>
      <c r="M20" s="80"/>
      <c r="N20" s="81">
        <f>分析係数表!H23</f>
        <v>2.3840952239420378E-5</v>
      </c>
      <c r="O20" s="82">
        <f t="shared" si="4"/>
        <v>5.9488880983076008E-4</v>
      </c>
      <c r="P20" s="76">
        <f>分析係数表!C23</f>
        <v>0</v>
      </c>
      <c r="Q20" s="82">
        <f t="shared" si="5"/>
        <v>0</v>
      </c>
      <c r="R20" s="83">
        <v>0</v>
      </c>
      <c r="S20" s="84">
        <f t="shared" si="6"/>
        <v>0</v>
      </c>
      <c r="T20" s="85">
        <f>分析係数表!F23</f>
        <v>0.44146624166908144</v>
      </c>
      <c r="U20" s="86">
        <f t="shared" si="7"/>
        <v>0</v>
      </c>
      <c r="V20" s="87">
        <f>分析係数表!D23</f>
        <v>8.5482468849608806E-2</v>
      </c>
      <c r="W20" s="88">
        <f t="shared" si="8"/>
        <v>0</v>
      </c>
      <c r="X20" s="76">
        <f>分析係数表!E23</f>
        <v>8.3164300202839755E-2</v>
      </c>
      <c r="Y20" s="89">
        <f t="shared" si="9"/>
        <v>0</v>
      </c>
    </row>
    <row r="21" spans="1:25" x14ac:dyDescent="0.2">
      <c r="A21" s="6" t="s">
        <v>9</v>
      </c>
      <c r="B21" s="5" t="s">
        <v>271</v>
      </c>
      <c r="C21" s="90"/>
      <c r="D21" s="76">
        <f>投入係数表!AH21</f>
        <v>3.2436405471046913E-3</v>
      </c>
      <c r="E21" s="77">
        <f t="shared" si="0"/>
        <v>0.32436405471046914</v>
      </c>
      <c r="F21" s="76">
        <f>分析係数表!C24</f>
        <v>0.31901223099551013</v>
      </c>
      <c r="G21" s="77">
        <f t="shared" si="1"/>
        <v>0.10347610074793646</v>
      </c>
      <c r="H21" s="77">
        <v>0.11870526069476342</v>
      </c>
      <c r="I21" s="77">
        <f t="shared" si="2"/>
        <v>0.11870526069476342</v>
      </c>
      <c r="J21" s="76">
        <f>分析係数表!G24</f>
        <v>0.20822960902035437</v>
      </c>
      <c r="K21" s="78">
        <f t="shared" si="3"/>
        <v>2.4717950023129827E-2</v>
      </c>
      <c r="L21" s="79"/>
      <c r="M21" s="80"/>
      <c r="N21" s="81">
        <f>分析係数表!H24</f>
        <v>2.9960129980871608E-4</v>
      </c>
      <c r="O21" s="82">
        <f t="shared" si="4"/>
        <v>7.4757693768732177E-3</v>
      </c>
      <c r="P21" s="76">
        <f>分析係数表!C24</f>
        <v>0.31901223099551013</v>
      </c>
      <c r="Q21" s="82">
        <f t="shared" si="5"/>
        <v>2.3848618673242396E-3</v>
      </c>
      <c r="R21" s="83">
        <v>1.012230060137578E-2</v>
      </c>
      <c r="S21" s="84">
        <f t="shared" si="6"/>
        <v>0.1288275612961392</v>
      </c>
      <c r="T21" s="85">
        <f>分析係数表!F24</f>
        <v>0.39288329184360815</v>
      </c>
      <c r="U21" s="86">
        <f t="shared" si="7"/>
        <v>5.0614196362211379E-2</v>
      </c>
      <c r="V21" s="87">
        <f>分析係数表!D24</f>
        <v>9.7085956948308683E-2</v>
      </c>
      <c r="W21" s="88">
        <f t="shared" si="8"/>
        <v>0</v>
      </c>
      <c r="X21" s="76">
        <f>分析係数表!E24</f>
        <v>9.7525259920925464E-2</v>
      </c>
      <c r="Y21" s="89">
        <f t="shared" si="9"/>
        <v>0</v>
      </c>
    </row>
    <row r="22" spans="1:25" x14ac:dyDescent="0.2">
      <c r="A22" s="6" t="s">
        <v>10</v>
      </c>
      <c r="B22" s="5" t="s">
        <v>272</v>
      </c>
      <c r="C22" s="90"/>
      <c r="D22" s="76">
        <f>投入係数表!AH22</f>
        <v>2.2369934807618562E-3</v>
      </c>
      <c r="E22" s="77">
        <f t="shared" si="0"/>
        <v>0.22369934807618561</v>
      </c>
      <c r="F22" s="76">
        <f>分析係数表!C25</f>
        <v>9.6759875721260657E-3</v>
      </c>
      <c r="G22" s="77">
        <f t="shared" si="1"/>
        <v>2.164512111877875E-3</v>
      </c>
      <c r="H22" s="77">
        <v>3.6786170513160798E-3</v>
      </c>
      <c r="I22" s="77">
        <f t="shared" si="2"/>
        <v>3.6786170513160798E-3</v>
      </c>
      <c r="J22" s="76">
        <f>分析係数表!G25</f>
        <v>0.19730305180979418</v>
      </c>
      <c r="K22" s="78">
        <f t="shared" si="3"/>
        <v>7.2580237066420875E-4</v>
      </c>
      <c r="L22" s="79"/>
      <c r="M22" s="80"/>
      <c r="N22" s="81">
        <f>分析係数表!H25</f>
        <v>4.8079253682831098E-4</v>
      </c>
      <c r="O22" s="82">
        <f t="shared" si="4"/>
        <v>1.1996924331586995E-2</v>
      </c>
      <c r="P22" s="76">
        <f>分析係数表!C25</f>
        <v>9.6759875721260657E-3</v>
      </c>
      <c r="Q22" s="82">
        <f t="shared" si="5"/>
        <v>1.1608209073617257E-4</v>
      </c>
      <c r="R22" s="83">
        <v>8.555037831646981E-4</v>
      </c>
      <c r="S22" s="84">
        <f t="shared" si="6"/>
        <v>4.5341208344807779E-3</v>
      </c>
      <c r="T22" s="85">
        <f>分析係数表!F25</f>
        <v>0.35095812633073104</v>
      </c>
      <c r="U22" s="86">
        <f t="shared" si="7"/>
        <v>1.5912865526265044E-3</v>
      </c>
      <c r="V22" s="87">
        <f>分析係数表!D25</f>
        <v>5.2164655784244146E-2</v>
      </c>
      <c r="W22" s="88">
        <f t="shared" si="8"/>
        <v>0</v>
      </c>
      <c r="X22" s="76">
        <f>分析係数表!E25</f>
        <v>4.9325762952448546E-2</v>
      </c>
      <c r="Y22" s="89">
        <f t="shared" si="9"/>
        <v>0</v>
      </c>
    </row>
    <row r="23" spans="1:25" x14ac:dyDescent="0.2">
      <c r="A23" s="6" t="s">
        <v>11</v>
      </c>
      <c r="B23" s="5" t="s">
        <v>35</v>
      </c>
      <c r="C23" s="90"/>
      <c r="D23" s="76">
        <f>投入係数表!AH23</f>
        <v>1.8535088840598236E-3</v>
      </c>
      <c r="E23" s="77">
        <f t="shared" si="0"/>
        <v>0.18535088840598235</v>
      </c>
      <c r="F23" s="76">
        <f>分析係数表!C26</f>
        <v>0.20974434975917011</v>
      </c>
      <c r="G23" s="77">
        <f t="shared" si="1"/>
        <v>3.8876301565997272E-2</v>
      </c>
      <c r="H23" s="77">
        <v>5.4682049052139393E-2</v>
      </c>
      <c r="I23" s="77">
        <f t="shared" si="2"/>
        <v>5.4682049052139393E-2</v>
      </c>
      <c r="J23" s="76">
        <f>分析係数表!G26</f>
        <v>0.19643642762868455</v>
      </c>
      <c r="K23" s="78">
        <f t="shared" si="3"/>
        <v>1.0741546371218758E-2</v>
      </c>
      <c r="L23" s="79"/>
      <c r="M23" s="80"/>
      <c r="N23" s="81">
        <f>分析係数表!H26</f>
        <v>9.4871095944733495E-3</v>
      </c>
      <c r="O23" s="82">
        <f t="shared" si="4"/>
        <v>0.23672608705865381</v>
      </c>
      <c r="P23" s="76">
        <f>分析係数表!C26</f>
        <v>0.20974434975917011</v>
      </c>
      <c r="Q23" s="82">
        <f t="shared" si="5"/>
        <v>4.9651959201150037E-2</v>
      </c>
      <c r="R23" s="83">
        <v>5.4403355938850879E-2</v>
      </c>
      <c r="S23" s="84">
        <f t="shared" si="6"/>
        <v>0.10908540499099027</v>
      </c>
      <c r="T23" s="85">
        <f>分析係数表!F26</f>
        <v>0.33536547042926279</v>
      </c>
      <c r="U23" s="86">
        <f t="shared" si="7"/>
        <v>3.6583478161770107E-2</v>
      </c>
      <c r="V23" s="87">
        <f>分析係数表!D26</f>
        <v>1.7817861856577209E-2</v>
      </c>
      <c r="W23" s="88">
        <f t="shared" si="8"/>
        <v>0</v>
      </c>
      <c r="X23" s="76">
        <f>分析係数表!E26</f>
        <v>1.8226384262459934E-2</v>
      </c>
      <c r="Y23" s="89">
        <f t="shared" si="9"/>
        <v>0</v>
      </c>
    </row>
    <row r="24" spans="1:25" x14ac:dyDescent="0.2">
      <c r="A24" s="6" t="s">
        <v>12</v>
      </c>
      <c r="B24" s="5" t="s">
        <v>366</v>
      </c>
      <c r="C24" s="90"/>
      <c r="D24" s="76">
        <f>投入係数表!AH24</f>
        <v>1.6937236354339768E-3</v>
      </c>
      <c r="E24" s="77">
        <f t="shared" si="0"/>
        <v>0.16937236354339769</v>
      </c>
      <c r="F24" s="76">
        <f>分析係数表!C27</f>
        <v>0.55184986183604545</v>
      </c>
      <c r="G24" s="77">
        <f t="shared" si="1"/>
        <v>9.3468115420268477E-2</v>
      </c>
      <c r="H24" s="77">
        <v>9.998019883914025E-2</v>
      </c>
      <c r="I24" s="77">
        <f t="shared" si="2"/>
        <v>9.998019883914025E-2</v>
      </c>
      <c r="J24" s="76">
        <f>分析係数表!G27</f>
        <v>0.17101045662340392</v>
      </c>
      <c r="K24" s="78">
        <f t="shared" si="3"/>
        <v>1.7097659456780091E-2</v>
      </c>
      <c r="L24" s="79"/>
      <c r="M24" s="80"/>
      <c r="N24" s="81">
        <f>分析係数表!H27</f>
        <v>1.0662468539876775E-2</v>
      </c>
      <c r="O24" s="82">
        <f t="shared" si="4"/>
        <v>0.26605410538331026</v>
      </c>
      <c r="P24" s="76">
        <f>分析係数表!C27</f>
        <v>0.55184986183604545</v>
      </c>
      <c r="Q24" s="82">
        <f t="shared" si="5"/>
        <v>0.14682192129669244</v>
      </c>
      <c r="R24" s="83">
        <v>0.15091643804538737</v>
      </c>
      <c r="S24" s="84">
        <f t="shared" si="6"/>
        <v>0.25089663688452762</v>
      </c>
      <c r="T24" s="85">
        <f>分析係数表!F27</f>
        <v>0.32260522305711731</v>
      </c>
      <c r="U24" s="86">
        <f t="shared" si="7"/>
        <v>8.0940565506413598E-2</v>
      </c>
      <c r="V24" s="87">
        <f>分析係数表!D27</f>
        <v>2.1648888655351795E-2</v>
      </c>
      <c r="W24" s="88">
        <f t="shared" si="8"/>
        <v>0</v>
      </c>
      <c r="X24" s="76">
        <f>分析係数表!E27</f>
        <v>2.6115285586674374E-2</v>
      </c>
      <c r="Y24" s="89">
        <f t="shared" si="9"/>
        <v>0</v>
      </c>
    </row>
    <row r="25" spans="1:25" x14ac:dyDescent="0.2">
      <c r="A25" s="6" t="s">
        <v>13</v>
      </c>
      <c r="B25" s="5" t="s">
        <v>192</v>
      </c>
      <c r="C25" s="90"/>
      <c r="D25" s="76">
        <f>投入係数表!AH25</f>
        <v>5.4966125527291321E-3</v>
      </c>
      <c r="E25" s="77">
        <f t="shared" si="0"/>
        <v>0.54966125527291321</v>
      </c>
      <c r="F25" s="76">
        <f>分析係数表!C28</f>
        <v>0.10247957574888922</v>
      </c>
      <c r="G25" s="77">
        <f t="shared" si="1"/>
        <v>5.632905224597004E-2</v>
      </c>
      <c r="H25" s="77">
        <v>8.6494272940629557E-2</v>
      </c>
      <c r="I25" s="77">
        <f t="shared" si="2"/>
        <v>8.6494272940629557E-2</v>
      </c>
      <c r="J25" s="76">
        <f>分析係数表!G28</f>
        <v>0.12481362671124566</v>
      </c>
      <c r="K25" s="78">
        <f t="shared" si="3"/>
        <v>1.0795663895472334E-2</v>
      </c>
      <c r="L25" s="79"/>
      <c r="M25" s="80"/>
      <c r="N25" s="81">
        <f>分析係数表!H28</f>
        <v>1.8186673066637845E-2</v>
      </c>
      <c r="O25" s="82">
        <f t="shared" si="4"/>
        <v>0.45380101376589815</v>
      </c>
      <c r="P25" s="76">
        <f>分析係数表!C28</f>
        <v>0.10247957574888922</v>
      </c>
      <c r="Q25" s="82">
        <f t="shared" si="5"/>
        <v>4.6505335365145076E-2</v>
      </c>
      <c r="R25" s="83">
        <v>5.4304216787903023E-2</v>
      </c>
      <c r="S25" s="84">
        <f t="shared" si="6"/>
        <v>0.14079848972853259</v>
      </c>
      <c r="T25" s="85">
        <f>分析係数表!F28</f>
        <v>0.21379840057832197</v>
      </c>
      <c r="U25" s="86">
        <f t="shared" si="7"/>
        <v>3.0102491907803564E-2</v>
      </c>
      <c r="V25" s="87">
        <f>分析係数表!D28</f>
        <v>1.5632765553698098E-2</v>
      </c>
      <c r="W25" s="88">
        <f t="shared" si="8"/>
        <v>0</v>
      </c>
      <c r="X25" s="76">
        <f>分析係数表!E28</f>
        <v>1.5564993448696517E-2</v>
      </c>
      <c r="Y25" s="89">
        <f t="shared" si="9"/>
        <v>0</v>
      </c>
    </row>
    <row r="26" spans="1:25" x14ac:dyDescent="0.2">
      <c r="A26" s="6" t="s">
        <v>14</v>
      </c>
      <c r="B26" s="5" t="s">
        <v>50</v>
      </c>
      <c r="C26" s="90"/>
      <c r="D26" s="76">
        <f>投入係数表!AH26</f>
        <v>8.9319953981848391E-3</v>
      </c>
      <c r="E26" s="77">
        <f t="shared" si="0"/>
        <v>0.89319953981848388</v>
      </c>
      <c r="F26" s="76">
        <f>分析係数表!C29</f>
        <v>7.3115977067071958E-2</v>
      </c>
      <c r="G26" s="77">
        <f t="shared" si="1"/>
        <v>6.5307157069687496E-2</v>
      </c>
      <c r="H26" s="77">
        <v>7.19525286944038E-2</v>
      </c>
      <c r="I26" s="77">
        <f t="shared" si="2"/>
        <v>7.19525286944038E-2</v>
      </c>
      <c r="J26" s="76">
        <f>分析係数表!G29</f>
        <v>0.26098100897122217</v>
      </c>
      <c r="K26" s="78">
        <f t="shared" si="3"/>
        <v>1.8778243536696319E-2</v>
      </c>
      <c r="L26" s="79"/>
      <c r="M26" s="80"/>
      <c r="N26" s="81">
        <f>分析係数表!H29</f>
        <v>9.6190295301981418E-3</v>
      </c>
      <c r="O26" s="82">
        <f t="shared" si="4"/>
        <v>0.24001780513971732</v>
      </c>
      <c r="P26" s="76">
        <f>分析係数表!C29</f>
        <v>7.3115977067071958E-2</v>
      </c>
      <c r="Q26" s="82">
        <f t="shared" si="5"/>
        <v>1.7549136336284517E-2</v>
      </c>
      <c r="R26" s="83">
        <v>2.4395979096071014E-2</v>
      </c>
      <c r="S26" s="84">
        <f t="shared" si="6"/>
        <v>9.6348507790474811E-2</v>
      </c>
      <c r="T26" s="85">
        <f>分析係数表!F29</f>
        <v>0.46988232552720494</v>
      </c>
      <c r="U26" s="86">
        <f t="shared" si="7"/>
        <v>4.5272460901664327E-2</v>
      </c>
      <c r="V26" s="87">
        <f>分析係数表!D29</f>
        <v>9.2857975066992893E-2</v>
      </c>
      <c r="W26" s="88">
        <f t="shared" si="8"/>
        <v>0</v>
      </c>
      <c r="X26" s="76">
        <f>分析係数表!E29</f>
        <v>6.7808458580915762E-2</v>
      </c>
      <c r="Y26" s="89">
        <f t="shared" si="9"/>
        <v>0</v>
      </c>
    </row>
    <row r="27" spans="1:25" x14ac:dyDescent="0.2">
      <c r="A27" s="6" t="s">
        <v>15</v>
      </c>
      <c r="B27" s="5" t="s">
        <v>36</v>
      </c>
      <c r="C27" s="90"/>
      <c r="D27" s="76">
        <f>投入係数表!AH27</f>
        <v>8.2289403042311131E-3</v>
      </c>
      <c r="E27" s="77">
        <f t="shared" si="0"/>
        <v>0.82289403042311127</v>
      </c>
      <c r="F27" s="76">
        <f>分析係数表!C30</f>
        <v>1</v>
      </c>
      <c r="G27" s="77">
        <f t="shared" si="1"/>
        <v>0.82289403042311127</v>
      </c>
      <c r="H27" s="77">
        <v>0.87698476781432133</v>
      </c>
      <c r="I27" s="77">
        <f t="shared" si="2"/>
        <v>0.87698476781432133</v>
      </c>
      <c r="J27" s="76">
        <f>分析係数表!G30</f>
        <v>0.34448146018035225</v>
      </c>
      <c r="K27" s="78">
        <f t="shared" si="3"/>
        <v>0.3021049933726046</v>
      </c>
      <c r="L27" s="79"/>
      <c r="M27" s="80"/>
      <c r="N27" s="81">
        <f>分析係数表!H30</f>
        <v>0</v>
      </c>
      <c r="O27" s="82">
        <f t="shared" si="4"/>
        <v>0</v>
      </c>
      <c r="P27" s="76">
        <f>分析係数表!C30</f>
        <v>1</v>
      </c>
      <c r="Q27" s="82">
        <f t="shared" si="5"/>
        <v>0</v>
      </c>
      <c r="R27" s="83">
        <v>9.2654206028144212E-2</v>
      </c>
      <c r="S27" s="84">
        <f t="shared" si="6"/>
        <v>0.96963897384246556</v>
      </c>
      <c r="T27" s="85">
        <f>分析係数表!F30</f>
        <v>0.44085379748895859</v>
      </c>
      <c r="U27" s="86">
        <f t="shared" si="7"/>
        <v>0.42746902381174795</v>
      </c>
      <c r="V27" s="87">
        <f>分析係数表!D30</f>
        <v>8.9752910919883244E-2</v>
      </c>
      <c r="W27" s="88">
        <f t="shared" si="8"/>
        <v>0</v>
      </c>
      <c r="X27" s="76">
        <f>分析係数表!E30</f>
        <v>6.6422145779301819E-2</v>
      </c>
      <c r="Y27" s="89">
        <f t="shared" si="9"/>
        <v>0</v>
      </c>
    </row>
    <row r="28" spans="1:25" x14ac:dyDescent="0.2">
      <c r="A28" s="6" t="s">
        <v>16</v>
      </c>
      <c r="B28" s="5" t="s">
        <v>193</v>
      </c>
      <c r="C28" s="90"/>
      <c r="D28" s="76">
        <f>投入係数表!AH28</f>
        <v>1.2111721845839193E-2</v>
      </c>
      <c r="E28" s="77">
        <f t="shared" si="0"/>
        <v>1.2111721845839192</v>
      </c>
      <c r="F28" s="76">
        <f>分析係数表!C31</f>
        <v>1.6119481544838443E-2</v>
      </c>
      <c r="G28" s="77">
        <f t="shared" si="1"/>
        <v>1.9523467677022146E-2</v>
      </c>
      <c r="H28" s="77">
        <v>2.4385408426138597E-2</v>
      </c>
      <c r="I28" s="77">
        <f t="shared" si="2"/>
        <v>2.4385408426138597E-2</v>
      </c>
      <c r="J28" s="76">
        <f>分析係数表!G31</f>
        <v>7.1065989847715741E-2</v>
      </c>
      <c r="K28" s="78">
        <f t="shared" si="3"/>
        <v>1.7329731876443673E-3</v>
      </c>
      <c r="L28" s="79"/>
      <c r="M28" s="80"/>
      <c r="N28" s="81">
        <f>分析係数表!H31</f>
        <v>2.0936329558250998E-2</v>
      </c>
      <c r="O28" s="82">
        <f t="shared" si="4"/>
        <v>0.52241152316637918</v>
      </c>
      <c r="P28" s="76">
        <f>分析係数表!C31</f>
        <v>1.6119481544838443E-2</v>
      </c>
      <c r="Q28" s="82">
        <f t="shared" si="5"/>
        <v>8.4210029064913892E-3</v>
      </c>
      <c r="R28" s="83">
        <v>1.1965434421927974E-2</v>
      </c>
      <c r="S28" s="84">
        <f t="shared" si="6"/>
        <v>3.635084284806657E-2</v>
      </c>
      <c r="T28" s="85">
        <f>分析係数表!F31</f>
        <v>0.34619289340101522</v>
      </c>
      <c r="U28" s="86">
        <f t="shared" si="7"/>
        <v>1.2584403463137767E-2</v>
      </c>
      <c r="V28" s="87">
        <f>分析係数表!D31</f>
        <v>2.6395939086294416E-2</v>
      </c>
      <c r="W28" s="88">
        <f t="shared" si="8"/>
        <v>0</v>
      </c>
      <c r="X28" s="76">
        <f>分析係数表!E31</f>
        <v>2.3350253807106598E-2</v>
      </c>
      <c r="Y28" s="89">
        <f t="shared" si="9"/>
        <v>0</v>
      </c>
    </row>
    <row r="29" spans="1:25" x14ac:dyDescent="0.2">
      <c r="A29" s="6" t="s">
        <v>17</v>
      </c>
      <c r="B29" s="5" t="s">
        <v>273</v>
      </c>
      <c r="C29" s="90"/>
      <c r="D29" s="76">
        <f>投入係数表!AH29</f>
        <v>4.0265882653713406E-3</v>
      </c>
      <c r="E29" s="77">
        <f t="shared" si="0"/>
        <v>0.40265882653713403</v>
      </c>
      <c r="F29" s="76">
        <f>分析係数表!C32</f>
        <v>1</v>
      </c>
      <c r="G29" s="77">
        <f t="shared" si="1"/>
        <v>0.40265882653713403</v>
      </c>
      <c r="H29" s="77">
        <v>0.48727315371229352</v>
      </c>
      <c r="I29" s="77">
        <f t="shared" si="2"/>
        <v>0.48727315371229352</v>
      </c>
      <c r="J29" s="76">
        <f>分析係数表!G32</f>
        <v>0.14031413612565444</v>
      </c>
      <c r="K29" s="78">
        <f t="shared" si="3"/>
        <v>6.8371311620363695E-2</v>
      </c>
      <c r="L29" s="79"/>
      <c r="M29" s="80"/>
      <c r="N29" s="81">
        <f>分析係数表!H32</f>
        <v>7.8667195406007442E-3</v>
      </c>
      <c r="O29" s="82">
        <f t="shared" si="4"/>
        <v>0.19629347761715646</v>
      </c>
      <c r="P29" s="76">
        <f>分析係数表!C32</f>
        <v>1</v>
      </c>
      <c r="Q29" s="82">
        <f t="shared" si="5"/>
        <v>0.19629347761715646</v>
      </c>
      <c r="R29" s="83">
        <v>0.26128453655985029</v>
      </c>
      <c r="S29" s="84">
        <f t="shared" si="6"/>
        <v>0.74855769027214381</v>
      </c>
      <c r="T29" s="85">
        <f>分析係数表!F32</f>
        <v>0.48305318269495728</v>
      </c>
      <c r="U29" s="86">
        <f t="shared" si="7"/>
        <v>0.36159317471674512</v>
      </c>
      <c r="V29" s="87">
        <f>分析係数表!D32</f>
        <v>1.4549462661890328E-2</v>
      </c>
      <c r="W29" s="88">
        <f t="shared" si="8"/>
        <v>0</v>
      </c>
      <c r="X29" s="76">
        <f>分析係数表!E32</f>
        <v>2.1824193992835493E-2</v>
      </c>
      <c r="Y29" s="89">
        <f t="shared" si="9"/>
        <v>0</v>
      </c>
    </row>
    <row r="30" spans="1:25" x14ac:dyDescent="0.2">
      <c r="A30" s="6" t="s">
        <v>18</v>
      </c>
      <c r="B30" s="5" t="s">
        <v>274</v>
      </c>
      <c r="C30" s="90"/>
      <c r="D30" s="76">
        <f>投入係数表!AH30</f>
        <v>2.7499041288508243E-2</v>
      </c>
      <c r="E30" s="77">
        <f t="shared" si="0"/>
        <v>2.7499041288508241</v>
      </c>
      <c r="F30" s="76">
        <f>分析係数表!C33</f>
        <v>0.76063364256957811</v>
      </c>
      <c r="G30" s="77">
        <f t="shared" si="1"/>
        <v>2.0916695942449248</v>
      </c>
      <c r="H30" s="77">
        <v>2.1201167981061668</v>
      </c>
      <c r="I30" s="77">
        <f t="shared" si="2"/>
        <v>2.1201167981061668</v>
      </c>
      <c r="J30" s="76">
        <f>分析係数表!G33</f>
        <v>0.50769407441433168</v>
      </c>
      <c r="K30" s="78">
        <f t="shared" si="3"/>
        <v>1.0763707354647869</v>
      </c>
      <c r="L30" s="79"/>
      <c r="M30" s="80"/>
      <c r="N30" s="81">
        <f>分析係数表!H33</f>
        <v>8.9800920101816757E-4</v>
      </c>
      <c r="O30" s="82">
        <f t="shared" si="4"/>
        <v>2.2407478503625296E-2</v>
      </c>
      <c r="P30" s="76">
        <f>分析係数表!C33</f>
        <v>0.76063364256957811</v>
      </c>
      <c r="Q30" s="82">
        <f t="shared" si="5"/>
        <v>1.7043881995012028E-2</v>
      </c>
      <c r="R30" s="83">
        <v>5.5823759966956481E-2</v>
      </c>
      <c r="S30" s="84">
        <f t="shared" si="6"/>
        <v>2.1759405580731235</v>
      </c>
      <c r="T30" s="85">
        <f>分析係数表!F33</f>
        <v>0.64710610932475887</v>
      </c>
      <c r="U30" s="86">
        <f t="shared" si="7"/>
        <v>1.4080644286566435</v>
      </c>
      <c r="V30" s="87">
        <f>分析係数表!D33</f>
        <v>7.6136885622416176E-2</v>
      </c>
      <c r="W30" s="88">
        <f t="shared" si="8"/>
        <v>0</v>
      </c>
      <c r="X30" s="76">
        <f>分析係数表!E33</f>
        <v>7.3954983922829579E-2</v>
      </c>
      <c r="Y30" s="89">
        <f t="shared" si="9"/>
        <v>0</v>
      </c>
    </row>
    <row r="31" spans="1:25" x14ac:dyDescent="0.2">
      <c r="A31" s="6" t="s">
        <v>19</v>
      </c>
      <c r="B31" s="5" t="s">
        <v>275</v>
      </c>
      <c r="C31" s="90"/>
      <c r="D31" s="76">
        <f>投入係数表!AH31</f>
        <v>9.9386424645276743E-3</v>
      </c>
      <c r="E31" s="77">
        <f t="shared" si="0"/>
        <v>0.99386424645276739</v>
      </c>
      <c r="F31" s="76">
        <f>分析係数表!C34</f>
        <v>0.60932856586849216</v>
      </c>
      <c r="G31" s="77">
        <f t="shared" si="1"/>
        <v>0.60558987595903435</v>
      </c>
      <c r="H31" s="77">
        <v>0.8431810526123279</v>
      </c>
      <c r="I31" s="77">
        <f t="shared" si="2"/>
        <v>0.8431810526123279</v>
      </c>
      <c r="J31" s="76">
        <f>分析係数表!G34</f>
        <v>0.42480111354608457</v>
      </c>
      <c r="K31" s="78">
        <f t="shared" si="3"/>
        <v>0.35818425007067661</v>
      </c>
      <c r="L31" s="79"/>
      <c r="M31" s="80"/>
      <c r="N31" s="81">
        <f>分析係数表!H34</f>
        <v>0.14716781407871807</v>
      </c>
      <c r="O31" s="82">
        <f t="shared" si="4"/>
        <v>3.6721891342042992</v>
      </c>
      <c r="P31" s="76">
        <f>分析係数表!C34</f>
        <v>0.60932856586849216</v>
      </c>
      <c r="Q31" s="82">
        <f t="shared" si="5"/>
        <v>2.2375697387425655</v>
      </c>
      <c r="R31" s="83">
        <v>2.4452669352526279</v>
      </c>
      <c r="S31" s="84">
        <f t="shared" si="6"/>
        <v>3.2884479878649557</v>
      </c>
      <c r="T31" s="85">
        <f>分析係数表!F34</f>
        <v>0.70056004390220861</v>
      </c>
      <c r="U31" s="86">
        <f t="shared" si="7"/>
        <v>2.3037552667488028</v>
      </c>
      <c r="V31" s="87">
        <f>分析係数表!D34</f>
        <v>0.12153061706589328</v>
      </c>
      <c r="W31" s="88">
        <f t="shared" si="8"/>
        <v>0</v>
      </c>
      <c r="X31" s="76">
        <f>分析係数表!E34</f>
        <v>9.2329106655473059E-2</v>
      </c>
      <c r="Y31" s="89">
        <f t="shared" si="9"/>
        <v>0</v>
      </c>
    </row>
    <row r="32" spans="1:25" x14ac:dyDescent="0.2">
      <c r="A32" s="6" t="s">
        <v>20</v>
      </c>
      <c r="B32" s="5" t="s">
        <v>37</v>
      </c>
      <c r="C32" s="90"/>
      <c r="D32" s="76">
        <f>投入係数表!AH32</f>
        <v>2.1235459542375049E-2</v>
      </c>
      <c r="E32" s="77">
        <f t="shared" si="0"/>
        <v>2.123545954237505</v>
      </c>
      <c r="F32" s="76">
        <f>分析係数表!C35</f>
        <v>0.431182157394844</v>
      </c>
      <c r="G32" s="77">
        <f t="shared" si="1"/>
        <v>0.91563512587522011</v>
      </c>
      <c r="H32" s="77">
        <v>1.0218860664878437</v>
      </c>
      <c r="I32" s="77">
        <f t="shared" si="2"/>
        <v>1.0218860664878437</v>
      </c>
      <c r="J32" s="76">
        <f>分析係数表!G35</f>
        <v>0.31375152118597188</v>
      </c>
      <c r="K32" s="78">
        <f t="shared" si="3"/>
        <v>0.32061830783931017</v>
      </c>
      <c r="L32" s="79"/>
      <c r="M32" s="80"/>
      <c r="N32" s="81">
        <f>分析係数表!H35</f>
        <v>5.4452734914836147E-2</v>
      </c>
      <c r="O32" s="82">
        <f t="shared" si="4"/>
        <v>1.3587260416534561</v>
      </c>
      <c r="P32" s="76">
        <f>分析係数表!C35</f>
        <v>0.431182157394844</v>
      </c>
      <c r="Q32" s="82">
        <f t="shared" si="5"/>
        <v>0.58585842594869386</v>
      </c>
      <c r="R32" s="83">
        <v>0.85417361321615937</v>
      </c>
      <c r="S32" s="84">
        <f t="shared" si="6"/>
        <v>1.876059679704003</v>
      </c>
      <c r="T32" s="85">
        <f>分析係数表!F35</f>
        <v>0.64533318582439059</v>
      </c>
      <c r="U32" s="86">
        <f t="shared" si="7"/>
        <v>1.21068356990007</v>
      </c>
      <c r="V32" s="87">
        <f>分析係数表!D35</f>
        <v>5.7675996607294319E-2</v>
      </c>
      <c r="W32" s="88">
        <f t="shared" si="8"/>
        <v>0</v>
      </c>
      <c r="X32" s="76">
        <f>分析係数表!E35</f>
        <v>5.1978463694361474E-2</v>
      </c>
      <c r="Y32" s="89">
        <f t="shared" si="9"/>
        <v>0</v>
      </c>
    </row>
    <row r="33" spans="1:25" x14ac:dyDescent="0.2">
      <c r="A33" s="6" t="s">
        <v>21</v>
      </c>
      <c r="B33" s="5" t="s">
        <v>38</v>
      </c>
      <c r="C33" s="90"/>
      <c r="D33" s="76">
        <f>投入係数表!AH33</f>
        <v>1.6138310111210533E-3</v>
      </c>
      <c r="E33" s="77">
        <f t="shared" si="0"/>
        <v>0.16138310111210533</v>
      </c>
      <c r="F33" s="76">
        <f>分析係数表!C36</f>
        <v>0.9563715649468405</v>
      </c>
      <c r="G33" s="77">
        <f t="shared" si="1"/>
        <v>0.15434220896655837</v>
      </c>
      <c r="H33" s="77">
        <v>0.26820784669538783</v>
      </c>
      <c r="I33" s="77">
        <f t="shared" si="2"/>
        <v>0.26820784669538783</v>
      </c>
      <c r="J33" s="76">
        <f>分析係数表!G36</f>
        <v>5.2691079299754126E-2</v>
      </c>
      <c r="K33" s="78">
        <f t="shared" si="3"/>
        <v>1.4132160919042978E-2</v>
      </c>
      <c r="L33" s="79"/>
      <c r="M33" s="80"/>
      <c r="N33" s="81">
        <f>分析係数表!H36</f>
        <v>0.23827203956962312</v>
      </c>
      <c r="O33" s="82">
        <f t="shared" si="4"/>
        <v>5.9454575728375767</v>
      </c>
      <c r="P33" s="76">
        <f>分析係数表!C36</f>
        <v>0.9563715649468405</v>
      </c>
      <c r="Q33" s="82">
        <f t="shared" si="5"/>
        <v>5.6860665632597174</v>
      </c>
      <c r="R33" s="83">
        <v>5.9707573059659813</v>
      </c>
      <c r="S33" s="84">
        <f t="shared" si="6"/>
        <v>6.2389651526613692</v>
      </c>
      <c r="T33" s="85">
        <f>分析係数表!F36</f>
        <v>0.845410170661959</v>
      </c>
      <c r="U33" s="86">
        <f t="shared" si="7"/>
        <v>5.2744845944654628</v>
      </c>
      <c r="V33" s="87">
        <f>分析係数表!D36</f>
        <v>1.6506511551495136E-2</v>
      </c>
      <c r="W33" s="88">
        <f t="shared" si="8"/>
        <v>0</v>
      </c>
      <c r="X33" s="76">
        <f>分析係数表!E36</f>
        <v>8.5372746992044678E-3</v>
      </c>
      <c r="Y33" s="89">
        <f t="shared" si="9"/>
        <v>0</v>
      </c>
    </row>
    <row r="34" spans="1:25" x14ac:dyDescent="0.2">
      <c r="A34" s="6" t="s">
        <v>22</v>
      </c>
      <c r="B34" s="5" t="s">
        <v>378</v>
      </c>
      <c r="C34" s="90"/>
      <c r="D34" s="76">
        <f>投入係数表!AH34</f>
        <v>2.3376581873961397E-2</v>
      </c>
      <c r="E34" s="77">
        <f t="shared" si="0"/>
        <v>2.3376581873961397</v>
      </c>
      <c r="F34" s="76">
        <f>分析係数表!C37</f>
        <v>0.69581462679851724</v>
      </c>
      <c r="G34" s="77">
        <f t="shared" si="1"/>
        <v>1.6265767592455433</v>
      </c>
      <c r="H34" s="77">
        <v>1.8908164261552598</v>
      </c>
      <c r="I34" s="77">
        <f t="shared" si="2"/>
        <v>1.8908164261552598</v>
      </c>
      <c r="J34" s="76">
        <f>分析係数表!G37</f>
        <v>0.3862869649112583</v>
      </c>
      <c r="K34" s="78">
        <f t="shared" si="3"/>
        <v>0.73039773846386769</v>
      </c>
      <c r="L34" s="79"/>
      <c r="M34" s="80"/>
      <c r="N34" s="81">
        <f>分析係数表!H37</f>
        <v>4.5947077854218935E-2</v>
      </c>
      <c r="O34" s="82">
        <f t="shared" si="4"/>
        <v>1.1464895439328351</v>
      </c>
      <c r="P34" s="76">
        <f>分析係数表!C37</f>
        <v>0.69581462679851724</v>
      </c>
      <c r="Q34" s="82">
        <f t="shared" si="5"/>
        <v>0.79774419414002784</v>
      </c>
      <c r="R34" s="83">
        <v>0.96308630008313101</v>
      </c>
      <c r="S34" s="84">
        <f t="shared" si="6"/>
        <v>2.8539027262383909</v>
      </c>
      <c r="T34" s="85">
        <f>分析係数表!F37</f>
        <v>0.69012607082499655</v>
      </c>
      <c r="U34" s="86">
        <f t="shared" si="7"/>
        <v>1.9695526749756465</v>
      </c>
      <c r="V34" s="87">
        <f>分析係数表!D37</f>
        <v>6.9795450572077936E-2</v>
      </c>
      <c r="W34" s="88">
        <f t="shared" si="8"/>
        <v>0</v>
      </c>
      <c r="X34" s="76">
        <f>分析係数表!E37</f>
        <v>6.5949222012859618E-2</v>
      </c>
      <c r="Y34" s="89">
        <f t="shared" si="9"/>
        <v>0</v>
      </c>
    </row>
    <row r="35" spans="1:25" x14ac:dyDescent="0.2">
      <c r="A35" s="6" t="s">
        <v>23</v>
      </c>
      <c r="B35" s="5" t="s">
        <v>194</v>
      </c>
      <c r="C35" s="90"/>
      <c r="D35" s="76">
        <f>投入係数表!AH35</f>
        <v>3.0646810686437428E-2</v>
      </c>
      <c r="E35" s="77">
        <f t="shared" si="0"/>
        <v>3.0646810686437429</v>
      </c>
      <c r="F35" s="76">
        <f>分析係数表!C38</f>
        <v>0.41697687137236916</v>
      </c>
      <c r="G35" s="77">
        <f t="shared" si="1"/>
        <v>1.2779011237571969</v>
      </c>
      <c r="H35" s="77">
        <v>1.5393575840858706</v>
      </c>
      <c r="I35" s="77">
        <f t="shared" si="2"/>
        <v>1.5393575840858706</v>
      </c>
      <c r="J35" s="76">
        <f>分析係数表!G38</f>
        <v>8.9658129653451837E-2</v>
      </c>
      <c r="K35" s="78">
        <f t="shared" si="3"/>
        <v>0.13801592185699538</v>
      </c>
      <c r="L35" s="79"/>
      <c r="M35" s="80"/>
      <c r="N35" s="81">
        <f>分析係数表!H38</f>
        <v>4.1195576072902453E-2</v>
      </c>
      <c r="O35" s="82">
        <f t="shared" si="4"/>
        <v>1.0279282041335647</v>
      </c>
      <c r="P35" s="76">
        <f>分析係数表!C38</f>
        <v>0.41697687137236916</v>
      </c>
      <c r="Q35" s="82">
        <f t="shared" si="5"/>
        <v>0.42862228655503182</v>
      </c>
      <c r="R35" s="83">
        <v>0.60539790586489184</v>
      </c>
      <c r="S35" s="84">
        <f t="shared" si="6"/>
        <v>2.1447554899507626</v>
      </c>
      <c r="T35" s="85">
        <f>分析係数表!F38</f>
        <v>0.51116828441118001</v>
      </c>
      <c r="U35" s="86">
        <f t="shared" si="7"/>
        <v>1.0963309842795912</v>
      </c>
      <c r="V35" s="87">
        <f>分析係数表!D38</f>
        <v>3.6720851362413751E-2</v>
      </c>
      <c r="W35" s="88">
        <f t="shared" si="8"/>
        <v>0</v>
      </c>
      <c r="X35" s="76">
        <f>分析係数表!E38</f>
        <v>4.0833430787822089E-2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7.321205838006834E-3</v>
      </c>
      <c r="I36" s="77">
        <f t="shared" si="2"/>
        <v>100.00732120583801</v>
      </c>
      <c r="J36" s="76">
        <f>分析係数表!G39</f>
        <v>0.3542438962035025</v>
      </c>
      <c r="K36" s="78">
        <f t="shared" si="3"/>
        <v>35.426983112831216</v>
      </c>
      <c r="L36" s="79"/>
      <c r="M36" s="80"/>
      <c r="N36" s="81">
        <f>分析係数表!H39</f>
        <v>3.5817057247689217E-3</v>
      </c>
      <c r="O36" s="82">
        <f t="shared" si="4"/>
        <v>8.9372128863574526E-2</v>
      </c>
      <c r="P36" s="76">
        <f>分析係数表!C39</f>
        <v>1</v>
      </c>
      <c r="Q36" s="82">
        <f t="shared" si="5"/>
        <v>8.9372128863574526E-2</v>
      </c>
      <c r="R36" s="83">
        <v>9.7897042414933508E-2</v>
      </c>
      <c r="S36" s="84">
        <f t="shared" si="6"/>
        <v>100.10521824825294</v>
      </c>
      <c r="T36" s="85">
        <f>分析係数表!F39</f>
        <v>0.7050204525118241</v>
      </c>
      <c r="U36" s="86">
        <f t="shared" si="7"/>
        <v>70.576226268178203</v>
      </c>
      <c r="V36" s="87">
        <f>分析係数表!D39</f>
        <v>5.942413396395245E-2</v>
      </c>
      <c r="W36" s="88">
        <f t="shared" si="8"/>
        <v>6</v>
      </c>
      <c r="X36" s="76">
        <f>分析係数表!E39</f>
        <v>7.513102390387319E-2</v>
      </c>
      <c r="Y36" s="89">
        <f t="shared" si="9"/>
        <v>8</v>
      </c>
    </row>
    <row r="37" spans="1:25" x14ac:dyDescent="0.2">
      <c r="A37" s="6" t="s">
        <v>25</v>
      </c>
      <c r="B37" s="5" t="s">
        <v>40</v>
      </c>
      <c r="C37" s="90"/>
      <c r="D37" s="76">
        <f>投入係数表!AH37</f>
        <v>1.278281989006775E-4</v>
      </c>
      <c r="E37" s="77">
        <f t="shared" si="0"/>
        <v>1.2782819890067749E-2</v>
      </c>
      <c r="F37" s="76">
        <f>分析係数表!C40</f>
        <v>1</v>
      </c>
      <c r="G37" s="77">
        <f t="shared" si="1"/>
        <v>1.2782819890067749E-2</v>
      </c>
      <c r="H37" s="77">
        <v>2.6347386027932809E-2</v>
      </c>
      <c r="I37" s="77">
        <f t="shared" si="2"/>
        <v>2.6347386027932809E-2</v>
      </c>
      <c r="J37" s="76">
        <f>分析係数表!G40</f>
        <v>0.54480720679366534</v>
      </c>
      <c r="K37" s="78">
        <f t="shared" si="3"/>
        <v>1.435424578819252E-2</v>
      </c>
      <c r="L37" s="79"/>
      <c r="M37" s="80"/>
      <c r="N37" s="81">
        <f>分析係数表!H40</f>
        <v>3.1654426986686419E-2</v>
      </c>
      <c r="O37" s="82">
        <f t="shared" si="4"/>
        <v>0.78985370243929454</v>
      </c>
      <c r="P37" s="76">
        <f>分析係数表!C40</f>
        <v>1</v>
      </c>
      <c r="Q37" s="82">
        <f t="shared" si="5"/>
        <v>0.78985370243929454</v>
      </c>
      <c r="R37" s="83">
        <v>0.79616949934655568</v>
      </c>
      <c r="S37" s="84">
        <f t="shared" si="6"/>
        <v>0.82251688537448853</v>
      </c>
      <c r="T37" s="85">
        <f>分析係数表!F40</f>
        <v>0.74295960523295845</v>
      </c>
      <c r="U37" s="86">
        <f t="shared" si="7"/>
        <v>0.61109682045527258</v>
      </c>
      <c r="V37" s="87">
        <f>分析係数表!D40</f>
        <v>9.2672710580674778E-2</v>
      </c>
      <c r="W37" s="88">
        <f t="shared" si="8"/>
        <v>0</v>
      </c>
      <c r="X37" s="76">
        <f>分析係数表!E40</f>
        <v>5.6242827633692906E-2</v>
      </c>
      <c r="Y37" s="89">
        <f t="shared" si="9"/>
        <v>0</v>
      </c>
    </row>
    <row r="38" spans="1:25" x14ac:dyDescent="0.2">
      <c r="A38" s="6" t="s">
        <v>26</v>
      </c>
      <c r="B38" s="5" t="s">
        <v>277</v>
      </c>
      <c r="C38" s="90"/>
      <c r="D38" s="76">
        <f>投入係数表!AH38</f>
        <v>3.1957049725169375E-5</v>
      </c>
      <c r="E38" s="77">
        <f t="shared" si="0"/>
        <v>3.1957049725169374E-3</v>
      </c>
      <c r="F38" s="76">
        <f>分析係数表!C41</f>
        <v>0.7716092186228849</v>
      </c>
      <c r="G38" s="77">
        <f t="shared" si="1"/>
        <v>2.4658354167930619E-3</v>
      </c>
      <c r="H38" s="77">
        <v>7.5257819812825514E-3</v>
      </c>
      <c r="I38" s="77">
        <f t="shared" si="2"/>
        <v>7.5257819812825514E-3</v>
      </c>
      <c r="J38" s="76">
        <f>分析係数表!G41</f>
        <v>0.4437271381292458</v>
      </c>
      <c r="K38" s="78">
        <f t="shared" si="3"/>
        <v>3.339393700739152E-3</v>
      </c>
      <c r="L38" s="79"/>
      <c r="M38" s="80"/>
      <c r="N38" s="81">
        <f>分析係数表!H41</f>
        <v>4.8285080570498094E-2</v>
      </c>
      <c r="O38" s="82">
        <f t="shared" si="4"/>
        <v>1.2048283065502383</v>
      </c>
      <c r="P38" s="76">
        <f>分析係数表!C41</f>
        <v>0.7716092186228849</v>
      </c>
      <c r="Q38" s="82">
        <f t="shared" si="5"/>
        <v>0.92965662819196304</v>
      </c>
      <c r="R38" s="83">
        <v>0.94744801951750457</v>
      </c>
      <c r="S38" s="84">
        <f t="shared" si="6"/>
        <v>0.95497380149878708</v>
      </c>
      <c r="T38" s="85">
        <f>分析係数表!F41</f>
        <v>0.54924555826511057</v>
      </c>
      <c r="U38" s="86">
        <f t="shared" si="7"/>
        <v>0.52451511873275614</v>
      </c>
      <c r="V38" s="87">
        <f>分析係数表!D41</f>
        <v>0.13055216861174013</v>
      </c>
      <c r="W38" s="88">
        <f t="shared" si="8"/>
        <v>0</v>
      </c>
      <c r="X38" s="76">
        <f>分析係数表!E41</f>
        <v>0.12144552342797423</v>
      </c>
      <c r="Y38" s="89">
        <f t="shared" si="9"/>
        <v>0</v>
      </c>
    </row>
    <row r="39" spans="1:25" x14ac:dyDescent="0.2">
      <c r="A39" s="6" t="s">
        <v>51</v>
      </c>
      <c r="B39" s="5" t="s">
        <v>368</v>
      </c>
      <c r="C39" s="90"/>
      <c r="D39" s="76">
        <f>投入係数表!AH39</f>
        <v>0</v>
      </c>
      <c r="E39" s="77">
        <f>$C$36*D39</f>
        <v>0</v>
      </c>
      <c r="F39" s="76">
        <f>分析係数表!C42</f>
        <v>0.97588334268087495</v>
      </c>
      <c r="G39" s="77">
        <f>E39*F39</f>
        <v>0</v>
      </c>
      <c r="H39" s="77">
        <v>2.2637291031201021E-2</v>
      </c>
      <c r="I39" s="77">
        <f>C39+H39</f>
        <v>2.2637291031201021E-2</v>
      </c>
      <c r="J39" s="76">
        <f>分析係数表!G42</f>
        <v>0.48510773130544993</v>
      </c>
      <c r="K39" s="78">
        <f>I39*J39</f>
        <v>1.0981524895047137E-2</v>
      </c>
      <c r="L39" s="79"/>
      <c r="M39" s="80"/>
      <c r="N39" s="81">
        <f>分析係数表!H42</f>
        <v>1.103120860117981E-2</v>
      </c>
      <c r="O39" s="82">
        <f t="shared" si="4"/>
        <v>0.27525505230869268</v>
      </c>
      <c r="P39" s="76">
        <f>分析係数表!C42</f>
        <v>0.97588334268087495</v>
      </c>
      <c r="Q39" s="82">
        <f>O39*P39</f>
        <v>0.26861682053680608</v>
      </c>
      <c r="R39" s="83">
        <v>0.2846071887829289</v>
      </c>
      <c r="S39" s="84">
        <f>I39+R39</f>
        <v>0.30724447981412994</v>
      </c>
      <c r="T39" s="85">
        <f>分析係数表!F42</f>
        <v>0.55931558935361214</v>
      </c>
      <c r="U39" s="86">
        <f>S39*T39</f>
        <v>0.17184662730288408</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投入係数表!AH40</f>
        <v>9.2212066981976218E-2</v>
      </c>
      <c r="E40" s="77">
        <f>$C$36*D40</f>
        <v>9.2212066981976211</v>
      </c>
      <c r="F40" s="76">
        <f>分析係数表!C43</f>
        <v>0.34022693007694482</v>
      </c>
      <c r="G40" s="77">
        <f>E40*F40</f>
        <v>3.1373028465327373</v>
      </c>
      <c r="H40" s="77">
        <v>3.5727772570777145</v>
      </c>
      <c r="I40" s="77">
        <f>C40+H40</f>
        <v>3.5727772570777145</v>
      </c>
      <c r="J40" s="76">
        <f>分析係数表!G43</f>
        <v>0.33724329370148376</v>
      </c>
      <c r="K40" s="78">
        <f>I40*J40</f>
        <v>1.2048951698386412</v>
      </c>
      <c r="L40" s="79"/>
      <c r="M40" s="80"/>
      <c r="N40" s="81">
        <f>分析係数表!H43</f>
        <v>3.0928867340200058E-2</v>
      </c>
      <c r="O40" s="82">
        <f t="shared" si="4"/>
        <v>0.7717492529934451</v>
      </c>
      <c r="P40" s="76">
        <f>分析係数表!C43</f>
        <v>0.34022693007694482</v>
      </c>
      <c r="Q40" s="82">
        <f>O40*P40</f>
        <v>0.26256987913513524</v>
      </c>
      <c r="R40" s="83">
        <v>0.57630188843835284</v>
      </c>
      <c r="S40" s="84">
        <f>I40+R40</f>
        <v>4.1490791455160672</v>
      </c>
      <c r="T40" s="85">
        <f>分析係数表!F43</f>
        <v>0.5626289672791589</v>
      </c>
      <c r="U40" s="86">
        <f>S40*T40</f>
        <v>2.3343921148011999</v>
      </c>
      <c r="V40" s="87">
        <f>分析係数表!D43</f>
        <v>0.16253561953424389</v>
      </c>
      <c r="W40" s="88">
        <f>ROUND(S40*V40,0)</f>
        <v>1</v>
      </c>
      <c r="X40" s="76">
        <f>分析係数表!E43</f>
        <v>0.12361206642429007</v>
      </c>
      <c r="Y40" s="89">
        <f>ROUND(S40*X40,0)</f>
        <v>1</v>
      </c>
    </row>
    <row r="41" spans="1:25" x14ac:dyDescent="0.2">
      <c r="A41" s="6" t="s">
        <v>341</v>
      </c>
      <c r="B41" s="5" t="s">
        <v>42</v>
      </c>
      <c r="C41" s="90"/>
      <c r="D41" s="76">
        <f>投入係数表!AH41</f>
        <v>4.9533427074012525E-4</v>
      </c>
      <c r="E41" s="77">
        <f>$C$36*D41</f>
        <v>4.9533427074012523E-2</v>
      </c>
      <c r="F41" s="76">
        <f>分析係数表!C44</f>
        <v>0.45077084579422144</v>
      </c>
      <c r="G41" s="77">
        <f>E41*F41</f>
        <v>2.2328224817239013E-2</v>
      </c>
      <c r="H41" s="77">
        <v>2.7401422242079546E-2</v>
      </c>
      <c r="I41" s="77">
        <f>C41+H41</f>
        <v>2.7401422242079546E-2</v>
      </c>
      <c r="J41" s="76">
        <f>分析係数表!G44</f>
        <v>0.26937180019371798</v>
      </c>
      <c r="K41" s="78">
        <f>I41*J41</f>
        <v>7.3811704372171508E-3</v>
      </c>
      <c r="L41" s="79"/>
      <c r="M41" s="80"/>
      <c r="N41" s="81">
        <f>分析係数表!H44</f>
        <v>0.10969619474561307</v>
      </c>
      <c r="O41" s="82">
        <f t="shared" si="4"/>
        <v>2.7371825621662991</v>
      </c>
      <c r="P41" s="76">
        <f>分析係数表!C44</f>
        <v>0.45077084579422144</v>
      </c>
      <c r="Q41" s="82">
        <f>O41*P41</f>
        <v>1.2338420986408967</v>
      </c>
      <c r="R41" s="83">
        <v>1.2535191506421213</v>
      </c>
      <c r="S41" s="84">
        <f>I41+R41</f>
        <v>1.2809205728842008</v>
      </c>
      <c r="T41" s="85">
        <f>分析係数表!F44</f>
        <v>0.50977584059775838</v>
      </c>
      <c r="U41" s="86">
        <f>S41*T41</f>
        <v>0.65298236178100566</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投入係数表!AH42</f>
        <v>1.7576377348843156E-3</v>
      </c>
      <c r="E42" s="77">
        <f>$C$36*D42</f>
        <v>0.17576377348843156</v>
      </c>
      <c r="F42" s="76">
        <f>分析係数表!C45</f>
        <v>1</v>
      </c>
      <c r="G42" s="77">
        <f>E42*F42</f>
        <v>0.17576377348843156</v>
      </c>
      <c r="H42" s="77">
        <v>0.19273437738243415</v>
      </c>
      <c r="I42" s="77">
        <f>C42+H42</f>
        <v>0.19273437738243415</v>
      </c>
      <c r="J42" s="76">
        <f>分析係数表!G45</f>
        <v>0</v>
      </c>
      <c r="K42" s="78">
        <f>I42*J42</f>
        <v>0</v>
      </c>
      <c r="L42" s="79"/>
      <c r="M42" s="80"/>
      <c r="N42" s="81">
        <f>分析係数表!H45</f>
        <v>0</v>
      </c>
      <c r="O42" s="82">
        <f t="shared" si="4"/>
        <v>0</v>
      </c>
      <c r="P42" s="76">
        <f>分析係数表!C45</f>
        <v>1</v>
      </c>
      <c r="Q42" s="82">
        <f>O42*P42</f>
        <v>0</v>
      </c>
      <c r="R42" s="83">
        <v>1.483659939690511E-2</v>
      </c>
      <c r="S42" s="84">
        <f>I42+R42</f>
        <v>0.20757097677933925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3.8188674421577402E-3</v>
      </c>
      <c r="E43" s="77">
        <f>$C$36*D43</f>
        <v>0.38188674421577401</v>
      </c>
      <c r="F43" s="76">
        <f>分析係数表!C46</f>
        <v>7.4198450828512619E-2</v>
      </c>
      <c r="G43" s="77">
        <f>E43*F43</f>
        <v>2.8335404812754882E-2</v>
      </c>
      <c r="H43" s="77">
        <v>3.8630501760891708E-2</v>
      </c>
      <c r="I43" s="77">
        <f>C43+H43</f>
        <v>3.8630501760891708E-2</v>
      </c>
      <c r="J43" s="76">
        <f>分析係数表!G46</f>
        <v>9.2287409360580098E-3</v>
      </c>
      <c r="K43" s="78">
        <f>I43*J43</f>
        <v>3.5651089298120232E-4</v>
      </c>
      <c r="L43" s="79"/>
      <c r="M43" s="80"/>
      <c r="N43" s="81">
        <f>分析係数表!H46</f>
        <v>2.0514344703613255E-2</v>
      </c>
      <c r="O43" s="82">
        <f t="shared" si="4"/>
        <v>0.51188199123237466</v>
      </c>
      <c r="P43" s="76">
        <f>分析係数表!C46</f>
        <v>7.4198450828512619E-2</v>
      </c>
      <c r="Q43" s="82">
        <f>O43*P43</f>
        <v>3.7980850756456477E-2</v>
      </c>
      <c r="R43" s="83">
        <v>4.4981891677953204E-2</v>
      </c>
      <c r="S43" s="84">
        <f>I43+R43</f>
        <v>8.3612393438844912E-2</v>
      </c>
      <c r="T43" s="85">
        <f>分析係数表!F46</f>
        <v>0.31311799604482532</v>
      </c>
      <c r="U43" s="86">
        <f>S43*T43</f>
        <v>2.618054507808262E-2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投入係数表!AH44</f>
        <v>0.28443372107886999</v>
      </c>
      <c r="E44" s="91">
        <f>SUM(E5:E43)</f>
        <v>28.443372107886997</v>
      </c>
      <c r="F44" s="92">
        <f>分析係数表!C47</f>
        <v>0.51595339019249375</v>
      </c>
      <c r="G44" s="91">
        <f>SUM(G5:G43)</f>
        <v>11.704692314388117</v>
      </c>
      <c r="H44" s="91">
        <f>SUM(H5:H43)</f>
        <v>13.493916032424458</v>
      </c>
      <c r="I44" s="91">
        <f>SUM(I5:I43)</f>
        <v>113.49391603242448</v>
      </c>
      <c r="J44" s="92">
        <f>分析係数表!G47</f>
        <v>0.27631170572057684</v>
      </c>
      <c r="K44" s="93">
        <f>SUM(K5:K43)</f>
        <v>39.775334222828306</v>
      </c>
      <c r="L44" s="94">
        <f>最終需要_まとめ!$L$33</f>
        <v>0.62733333333333341</v>
      </c>
      <c r="M44" s="91">
        <f>K44*L44</f>
        <v>24.952393002454293</v>
      </c>
      <c r="N44" s="95">
        <f>分析係数表!H47</f>
        <v>1</v>
      </c>
      <c r="O44" s="96">
        <f>SUM(O5:O43)</f>
        <v>24.952393002454293</v>
      </c>
      <c r="P44" s="92">
        <f>分析係数表!C47</f>
        <v>0.51595339019249375</v>
      </c>
      <c r="Q44" s="96">
        <f>SUM(Q5:Q43)</f>
        <v>14.284317033225006</v>
      </c>
      <c r="R44" s="91">
        <f>SUM(R5:R43)</f>
        <v>16.099911218258416</v>
      </c>
      <c r="S44" s="97">
        <f>SUM(S5:S43)</f>
        <v>129.59382725068289</v>
      </c>
      <c r="T44" s="98">
        <f>分析係数表!F47</f>
        <v>0.58636886885395456</v>
      </c>
      <c r="U44" s="99">
        <f>SUM(U5:U43)</f>
        <v>89.403733551160244</v>
      </c>
      <c r="V44" s="100">
        <f>分析係数表!D47</f>
        <v>7.5124891062718996E-2</v>
      </c>
      <c r="W44" s="101">
        <f>SUM(W5:W43)</f>
        <v>7</v>
      </c>
      <c r="X44" s="92">
        <f>分析係数表!E47</f>
        <v>6.0854966829428862E-2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288</v>
      </c>
      <c r="S2" s="3" t="s">
        <v>153</v>
      </c>
      <c r="U2" s="64" t="s">
        <v>210</v>
      </c>
      <c r="W2" s="3" t="s">
        <v>130</v>
      </c>
      <c r="Y2" s="3" t="s">
        <v>154</v>
      </c>
    </row>
    <row r="3" spans="1:25" ht="44" x14ac:dyDescent="0.2">
      <c r="B3" s="65"/>
      <c r="C3" s="66" t="s">
        <v>228</v>
      </c>
      <c r="D3" s="66" t="s">
        <v>230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2.3066330043607988E-3</v>
      </c>
      <c r="E5" s="77">
        <f>$C$37*D5</f>
        <v>0.23066330043607988</v>
      </c>
      <c r="F5" s="76">
        <f>分析係数表!C8</f>
        <v>4.9649173197653385E-3</v>
      </c>
      <c r="G5" s="77">
        <f t="shared" ref="G5:G38" si="0">E5*F5</f>
        <v>1.1452242153693287E-3</v>
      </c>
      <c r="H5" s="77">
        <f t="array" ref="H5:H43">MMULT(逆行列係数!C5:AO43,'33'!G5:G43)</f>
        <v>1.310613288983628E-3</v>
      </c>
      <c r="I5" s="77">
        <f t="shared" ref="I5:I38" si="1">C5+H5</f>
        <v>1.310613288983628E-3</v>
      </c>
      <c r="J5" s="76">
        <f>分析係数表!G8</f>
        <v>0.11989459815546773</v>
      </c>
      <c r="K5" s="78">
        <f t="shared" ref="K5:K38" si="2">I5*J5</f>
        <v>1.5713545361990797E-4</v>
      </c>
      <c r="L5" s="79" t="s">
        <v>188</v>
      </c>
      <c r="M5" s="80" t="s">
        <v>188</v>
      </c>
      <c r="N5" s="81">
        <f>分析係数表!H8</f>
        <v>9.9138626395589742E-3</v>
      </c>
      <c r="O5" s="82">
        <f t="shared" ref="O5:O43" si="3">$M$44*N5</f>
        <v>0.35777841737367289</v>
      </c>
      <c r="P5" s="76">
        <f>分析係数表!C8</f>
        <v>4.9649173197653385E-3</v>
      </c>
      <c r="Q5" s="82">
        <f t="shared" ref="Q5:Q38" si="4">O5*P5</f>
        <v>1.7763402610567805E-3</v>
      </c>
      <c r="R5" s="83">
        <f t="array" ref="R5:R43">MMULT(逆行列係数!C5:AO43,'33'!Q5:Q43)</f>
        <v>2.6894746883017943E-3</v>
      </c>
      <c r="S5" s="84">
        <f t="shared" ref="S5:S38" si="5">I5+R5</f>
        <v>4.0000879772854221E-3</v>
      </c>
      <c r="T5" s="85">
        <f>分析係数表!F8</f>
        <v>0.45454545454545453</v>
      </c>
      <c r="U5" s="86">
        <f t="shared" ref="U5:U38" si="6">S5*T5</f>
        <v>1.8182218078570101E-3</v>
      </c>
      <c r="V5" s="87">
        <f>分析係数表!D8</f>
        <v>0.96442687747035571</v>
      </c>
      <c r="W5" s="88">
        <f t="shared" ref="W5:W38" si="7">ROUND(S5*V5,0)</f>
        <v>0</v>
      </c>
      <c r="X5" s="76">
        <f>分析係数表!E8</f>
        <v>0.8458498023715415</v>
      </c>
      <c r="Y5" s="89">
        <f t="shared" ref="Y5:Y38" si="8">ROUND(S5*X5,0)</f>
        <v>0</v>
      </c>
    </row>
    <row r="6" spans="1:25" x14ac:dyDescent="0.2">
      <c r="A6" s="6" t="s">
        <v>220</v>
      </c>
      <c r="B6" s="5" t="s">
        <v>266</v>
      </c>
      <c r="C6" s="90"/>
      <c r="D6" s="76">
        <f>投入係数表!AI6</f>
        <v>5.7378930456736288E-5</v>
      </c>
      <c r="E6" s="77">
        <f t="shared" ref="E6:E43" si="9">$C$37*D6</f>
        <v>5.7378930456736289E-3</v>
      </c>
      <c r="F6" s="76">
        <f>分析係数表!C9</f>
        <v>0.15391380826737022</v>
      </c>
      <c r="G6" s="77">
        <f t="shared" si="0"/>
        <v>8.831409700904879E-4</v>
      </c>
      <c r="H6" s="77">
        <v>1.0098871075862757E-3</v>
      </c>
      <c r="I6" s="77">
        <f t="shared" si="1"/>
        <v>1.0098871075862757E-3</v>
      </c>
      <c r="J6" s="76">
        <f>分析係数表!G9</f>
        <v>0.24468085106382978</v>
      </c>
      <c r="K6" s="78">
        <f t="shared" si="2"/>
        <v>2.4710003696259937E-4</v>
      </c>
      <c r="L6" s="79"/>
      <c r="M6" s="80"/>
      <c r="N6" s="81">
        <f>分析係数表!H9</f>
        <v>5.2529564767522905E-4</v>
      </c>
      <c r="O6" s="82">
        <f t="shared" si="3"/>
        <v>1.8957237185090001E-2</v>
      </c>
      <c r="P6" s="76">
        <f>分析係数表!C9</f>
        <v>0.15391380826737022</v>
      </c>
      <c r="Q6" s="82">
        <f t="shared" si="4"/>
        <v>2.9177805693850036E-3</v>
      </c>
      <c r="R6" s="83">
        <v>3.3830222770764641E-3</v>
      </c>
      <c r="S6" s="84">
        <f t="shared" si="5"/>
        <v>4.3929093846627396E-3</v>
      </c>
      <c r="T6" s="85">
        <f>分析係数表!F9</f>
        <v>0.66489361702127658</v>
      </c>
      <c r="U6" s="86">
        <f t="shared" si="6"/>
        <v>2.9208174100151195E-3</v>
      </c>
      <c r="V6" s="87">
        <f>分析係数表!D9</f>
        <v>4.2553191489361701E-2</v>
      </c>
      <c r="W6" s="88">
        <f t="shared" si="7"/>
        <v>0</v>
      </c>
      <c r="X6" s="76">
        <f>分析係数表!E9</f>
        <v>3.7234042553191488E-2</v>
      </c>
      <c r="Y6" s="89">
        <f t="shared" si="8"/>
        <v>0</v>
      </c>
    </row>
    <row r="7" spans="1:25" x14ac:dyDescent="0.2">
      <c r="A7" s="6" t="s">
        <v>221</v>
      </c>
      <c r="B7" s="5" t="s">
        <v>267</v>
      </c>
      <c r="C7" s="90"/>
      <c r="D7" s="76">
        <f>投入係数表!AI7</f>
        <v>6.311682350240991E-5</v>
      </c>
      <c r="E7" s="77">
        <f t="shared" si="9"/>
        <v>6.3116823502409906E-3</v>
      </c>
      <c r="F7" s="76">
        <f>分析係数表!C10</f>
        <v>3.7301329873500322E-3</v>
      </c>
      <c r="G7" s="77">
        <f t="shared" si="0"/>
        <v>2.3543414540308897E-5</v>
      </c>
      <c r="H7" s="77">
        <v>4.6681891446827017E-5</v>
      </c>
      <c r="I7" s="77">
        <f t="shared" si="1"/>
        <v>4.6681891446827017E-5</v>
      </c>
      <c r="J7" s="76">
        <f>分析係数表!G10</f>
        <v>0.17857142857142858</v>
      </c>
      <c r="K7" s="78">
        <f t="shared" si="2"/>
        <v>8.3360520440762539E-6</v>
      </c>
      <c r="L7" s="79"/>
      <c r="M7" s="80"/>
      <c r="N7" s="81">
        <f>分析係数表!H10</f>
        <v>9.7827374022421611E-4</v>
      </c>
      <c r="O7" s="82">
        <f t="shared" si="3"/>
        <v>3.5304627798556414E-2</v>
      </c>
      <c r="P7" s="76">
        <f>分析係数表!C10</f>
        <v>3.7301329873500322E-3</v>
      </c>
      <c r="Q7" s="82">
        <f t="shared" si="4"/>
        <v>1.3169095675751022E-4</v>
      </c>
      <c r="R7" s="83">
        <v>2.5899149998866969E-4</v>
      </c>
      <c r="S7" s="84">
        <f t="shared" si="5"/>
        <v>3.0567339143549671E-4</v>
      </c>
      <c r="T7" s="85">
        <f>分析係数表!F10</f>
        <v>0.5178571428571429</v>
      </c>
      <c r="U7" s="86">
        <f t="shared" si="6"/>
        <v>1.5829514913623938E-4</v>
      </c>
      <c r="V7" s="87">
        <f>分析係数表!D10</f>
        <v>0</v>
      </c>
      <c r="W7" s="88">
        <f t="shared" si="7"/>
        <v>0</v>
      </c>
      <c r="X7" s="76">
        <f>分析係数表!E10</f>
        <v>0</v>
      </c>
      <c r="Y7" s="89">
        <f t="shared" si="8"/>
        <v>0</v>
      </c>
    </row>
    <row r="8" spans="1:25" x14ac:dyDescent="0.2">
      <c r="A8" s="6" t="s">
        <v>222</v>
      </c>
      <c r="B8" s="5" t="s">
        <v>27</v>
      </c>
      <c r="C8" s="90"/>
      <c r="D8" s="76">
        <f>投入係数表!AI8</f>
        <v>3.4427358274041769E-5</v>
      </c>
      <c r="E8" s="77">
        <f t="shared" si="9"/>
        <v>3.442735827404177E-3</v>
      </c>
      <c r="F8" s="76">
        <f>分析係数表!C11</f>
        <v>0.13696369636963701</v>
      </c>
      <c r="G8" s="77">
        <f t="shared" si="0"/>
        <v>4.7152982454545675E-4</v>
      </c>
      <c r="H8" s="77">
        <v>3.5055704089099623E-3</v>
      </c>
      <c r="I8" s="77">
        <f t="shared" si="1"/>
        <v>3.5055704089099623E-3</v>
      </c>
      <c r="J8" s="76">
        <f>分析係数表!G11</f>
        <v>0.3392857142857143</v>
      </c>
      <c r="K8" s="78">
        <f t="shared" si="2"/>
        <v>1.1893899601658801E-3</v>
      </c>
      <c r="L8" s="79"/>
      <c r="M8" s="80"/>
      <c r="N8" s="81">
        <f>分析係数表!H11</f>
        <v>-1.9072761791536302E-5</v>
      </c>
      <c r="O8" s="82">
        <f t="shared" si="3"/>
        <v>-6.8831118372490166E-4</v>
      </c>
      <c r="P8" s="76">
        <f>分析係数表!C11</f>
        <v>0.13696369636963701</v>
      </c>
      <c r="Q8" s="82">
        <f t="shared" si="4"/>
        <v>-9.427364397552286E-5</v>
      </c>
      <c r="R8" s="83">
        <v>1.7348199209979976E-3</v>
      </c>
      <c r="S8" s="84">
        <f t="shared" si="5"/>
        <v>5.2403903299079596E-3</v>
      </c>
      <c r="T8" s="85">
        <f>分析係数表!F11</f>
        <v>0.56043956043956045</v>
      </c>
      <c r="U8" s="86">
        <f t="shared" si="6"/>
        <v>2.93692205302534E-3</v>
      </c>
      <c r="V8" s="87">
        <f>分析係数表!D11</f>
        <v>6.868131868131868E-3</v>
      </c>
      <c r="W8" s="88">
        <f t="shared" si="7"/>
        <v>0</v>
      </c>
      <c r="X8" s="76">
        <f>分析係数表!E11</f>
        <v>5.4945054945054949E-3</v>
      </c>
      <c r="Y8" s="89">
        <f t="shared" si="8"/>
        <v>0</v>
      </c>
    </row>
    <row r="9" spans="1:25" x14ac:dyDescent="0.2">
      <c r="A9" s="6" t="s">
        <v>223</v>
      </c>
      <c r="B9" s="5" t="s">
        <v>191</v>
      </c>
      <c r="C9" s="90"/>
      <c r="D9" s="76">
        <f>投入係数表!AI9</f>
        <v>6.4666054624741799E-3</v>
      </c>
      <c r="E9" s="77">
        <f t="shared" si="9"/>
        <v>0.64666054624741798</v>
      </c>
      <c r="F9" s="76">
        <f>分析係数表!C12</f>
        <v>0.20704451619317732</v>
      </c>
      <c r="G9" s="77">
        <f t="shared" si="0"/>
        <v>0.13388751993901243</v>
      </c>
      <c r="H9" s="77">
        <v>0.14492439696791548</v>
      </c>
      <c r="I9" s="77">
        <f t="shared" si="1"/>
        <v>0.14492439696791548</v>
      </c>
      <c r="J9" s="76">
        <f>分析係数表!G12</f>
        <v>0.14105339609201503</v>
      </c>
      <c r="K9" s="78">
        <f t="shared" si="2"/>
        <v>2.0442078368911806E-2</v>
      </c>
      <c r="L9" s="79"/>
      <c r="M9" s="80"/>
      <c r="N9" s="81">
        <f>分析係数表!H12</f>
        <v>8.4721207878004259E-2</v>
      </c>
      <c r="O9" s="82">
        <f t="shared" si="3"/>
        <v>3.0574782781060135</v>
      </c>
      <c r="P9" s="76">
        <f>分析係数表!C12</f>
        <v>0.20704451619317732</v>
      </c>
      <c r="Q9" s="82">
        <f t="shared" si="4"/>
        <v>0.63303411086160843</v>
      </c>
      <c r="R9" s="83">
        <v>0.72211577432426322</v>
      </c>
      <c r="S9" s="84">
        <f t="shared" si="5"/>
        <v>0.8670401712921787</v>
      </c>
      <c r="T9" s="85">
        <f>分析係数表!F12</f>
        <v>0.31004441526879617</v>
      </c>
      <c r="U9" s="86">
        <f t="shared" si="6"/>
        <v>0.26882096292284041</v>
      </c>
      <c r="V9" s="87">
        <f>分析係数表!D12</f>
        <v>2.1317233962316856E-2</v>
      </c>
      <c r="W9" s="88">
        <f t="shared" si="7"/>
        <v>0</v>
      </c>
      <c r="X9" s="76">
        <f>分析係数表!E12</f>
        <v>2.1753704764166097E-2</v>
      </c>
      <c r="Y9" s="89">
        <f t="shared" si="8"/>
        <v>0</v>
      </c>
    </row>
    <row r="10" spans="1:25" x14ac:dyDescent="0.2">
      <c r="A10" s="6" t="s">
        <v>224</v>
      </c>
      <c r="B10" s="5" t="s">
        <v>28</v>
      </c>
      <c r="C10" s="90"/>
      <c r="D10" s="76">
        <f>投入係数表!AI10</f>
        <v>4.360798714711958E-4</v>
      </c>
      <c r="E10" s="77">
        <f t="shared" si="9"/>
        <v>4.3607987147119581E-2</v>
      </c>
      <c r="F10" s="76">
        <f>分析係数表!C13</f>
        <v>0</v>
      </c>
      <c r="G10" s="77">
        <f t="shared" si="0"/>
        <v>0</v>
      </c>
      <c r="H10" s="77">
        <v>0</v>
      </c>
      <c r="I10" s="77">
        <f t="shared" si="1"/>
        <v>0</v>
      </c>
      <c r="J10" s="76">
        <f>分析係数表!G13</f>
        <v>0.24503025064822817</v>
      </c>
      <c r="K10" s="78">
        <f t="shared" si="2"/>
        <v>0</v>
      </c>
      <c r="L10" s="79"/>
      <c r="M10" s="80"/>
      <c r="N10" s="81">
        <f>分析係数表!H13</f>
        <v>1.3607620839853172E-2</v>
      </c>
      <c r="O10" s="82">
        <f t="shared" si="3"/>
        <v>0.4910813499550622</v>
      </c>
      <c r="P10" s="76">
        <f>分析係数表!C13</f>
        <v>0</v>
      </c>
      <c r="Q10" s="82">
        <f t="shared" si="4"/>
        <v>0</v>
      </c>
      <c r="R10" s="83">
        <v>0</v>
      </c>
      <c r="S10" s="84">
        <f t="shared" si="5"/>
        <v>0</v>
      </c>
      <c r="T10" s="85">
        <f>分析係数表!F13</f>
        <v>0.38375108038029387</v>
      </c>
      <c r="U10" s="86">
        <f t="shared" si="6"/>
        <v>0</v>
      </c>
      <c r="V10" s="87">
        <f>分析係数表!D13</f>
        <v>0.14001728608470182</v>
      </c>
      <c r="W10" s="88">
        <f t="shared" si="7"/>
        <v>0</v>
      </c>
      <c r="X10" s="76">
        <f>分析係数表!E13</f>
        <v>0.11279170267934313</v>
      </c>
      <c r="Y10" s="89">
        <f t="shared" si="8"/>
        <v>0</v>
      </c>
    </row>
    <row r="11" spans="1:25" x14ac:dyDescent="0.2">
      <c r="A11" s="6" t="s">
        <v>225</v>
      </c>
      <c r="B11" s="5" t="s">
        <v>268</v>
      </c>
      <c r="C11" s="90"/>
      <c r="D11" s="76">
        <f>投入係数表!AI11</f>
        <v>6.5297222859765896E-3</v>
      </c>
      <c r="E11" s="77">
        <f t="shared" si="9"/>
        <v>0.65297222859765891</v>
      </c>
      <c r="F11" s="76">
        <f>分析係数表!C14</f>
        <v>3.4828780992665287E-2</v>
      </c>
      <c r="G11" s="77">
        <f t="shared" si="0"/>
        <v>2.2742226744120436E-2</v>
      </c>
      <c r="H11" s="77">
        <v>2.7842242783380225E-2</v>
      </c>
      <c r="I11" s="77">
        <f t="shared" si="1"/>
        <v>2.7842242783380225E-2</v>
      </c>
      <c r="J11" s="76">
        <f>分析係数表!G14</f>
        <v>0.17656215254614188</v>
      </c>
      <c r="K11" s="78">
        <f t="shared" si="2"/>
        <v>4.9158863175458971E-3</v>
      </c>
      <c r="L11" s="79"/>
      <c r="M11" s="80"/>
      <c r="N11" s="81">
        <f>分析係数表!H14</f>
        <v>1.0569488826143035E-3</v>
      </c>
      <c r="O11" s="82">
        <f t="shared" si="3"/>
        <v>3.8143911431421637E-2</v>
      </c>
      <c r="P11" s="76">
        <f>分析係数表!C14</f>
        <v>3.4828780992665287E-2</v>
      </c>
      <c r="Q11" s="82">
        <f t="shared" si="4"/>
        <v>1.3285059374486062E-3</v>
      </c>
      <c r="R11" s="83">
        <v>5.6030876654347356E-3</v>
      </c>
      <c r="S11" s="84">
        <f t="shared" si="5"/>
        <v>3.344533044881496E-2</v>
      </c>
      <c r="T11" s="85">
        <f>分析係数表!F14</f>
        <v>0.31487658438959304</v>
      </c>
      <c r="U11" s="86">
        <f t="shared" si="6"/>
        <v>1.0531151415504109E-2</v>
      </c>
      <c r="V11" s="87">
        <f>分析係数表!D14</f>
        <v>7.0491438736935738E-2</v>
      </c>
      <c r="W11" s="88">
        <f t="shared" si="7"/>
        <v>0</v>
      </c>
      <c r="X11" s="76">
        <f>分析係数表!E14</f>
        <v>6.4487436068490098E-2</v>
      </c>
      <c r="Y11" s="89">
        <f t="shared" si="8"/>
        <v>0</v>
      </c>
    </row>
    <row r="12" spans="1:25" x14ac:dyDescent="0.2">
      <c r="A12" s="6" t="s">
        <v>226</v>
      </c>
      <c r="B12" s="5" t="s">
        <v>29</v>
      </c>
      <c r="C12" s="90"/>
      <c r="D12" s="76">
        <f>投入係数表!AI12</f>
        <v>6.6616938260270825E-3</v>
      </c>
      <c r="E12" s="77">
        <f t="shared" si="9"/>
        <v>0.66616938260270819</v>
      </c>
      <c r="F12" s="76">
        <f>分析係数表!C15</f>
        <v>0</v>
      </c>
      <c r="G12" s="77">
        <f t="shared" si="0"/>
        <v>0</v>
      </c>
      <c r="H12" s="77">
        <v>0</v>
      </c>
      <c r="I12" s="77">
        <f t="shared" si="1"/>
        <v>0</v>
      </c>
      <c r="J12" s="76">
        <f>分析係数表!G15</f>
        <v>9.5595018450184505E-2</v>
      </c>
      <c r="K12" s="78">
        <f t="shared" si="2"/>
        <v>0</v>
      </c>
      <c r="L12" s="79"/>
      <c r="M12" s="80"/>
      <c r="N12" s="81">
        <f>分析係数表!H15</f>
        <v>7.7419518905477774E-3</v>
      </c>
      <c r="O12" s="82">
        <f t="shared" si="3"/>
        <v>0.27939698132699969</v>
      </c>
      <c r="P12" s="76">
        <f>分析係数表!C15</f>
        <v>0</v>
      </c>
      <c r="Q12" s="82">
        <f t="shared" si="4"/>
        <v>0</v>
      </c>
      <c r="R12" s="83">
        <v>0</v>
      </c>
      <c r="S12" s="84">
        <f t="shared" si="5"/>
        <v>0</v>
      </c>
      <c r="T12" s="85">
        <f>分析係数表!F15</f>
        <v>0.30402444649446492</v>
      </c>
      <c r="U12" s="86">
        <f t="shared" si="6"/>
        <v>0</v>
      </c>
      <c r="V12" s="87">
        <f>分析係数表!D15</f>
        <v>4.8662361623616236E-2</v>
      </c>
      <c r="W12" s="88">
        <f t="shared" si="7"/>
        <v>0</v>
      </c>
      <c r="X12" s="76">
        <f>分析係数表!E15</f>
        <v>4.289667896678967E-2</v>
      </c>
      <c r="Y12" s="89">
        <f t="shared" si="8"/>
        <v>0</v>
      </c>
    </row>
    <row r="13" spans="1:25" x14ac:dyDescent="0.2">
      <c r="A13" s="6" t="s">
        <v>227</v>
      </c>
      <c r="B13" s="5" t="s">
        <v>30</v>
      </c>
      <c r="C13" s="90"/>
      <c r="D13" s="76">
        <f>投入係数表!AI13</f>
        <v>3.1787927473031904E-3</v>
      </c>
      <c r="E13" s="77">
        <f t="shared" si="9"/>
        <v>0.31787927473031902</v>
      </c>
      <c r="F13" s="76">
        <f>分析係数表!C16</f>
        <v>1.5929944110702698E-2</v>
      </c>
      <c r="G13" s="77">
        <f t="shared" si="0"/>
        <v>5.0637990804046906E-3</v>
      </c>
      <c r="H13" s="77">
        <v>6.4990944697580419E-3</v>
      </c>
      <c r="I13" s="77">
        <f t="shared" si="1"/>
        <v>6.4990944697580419E-3</v>
      </c>
      <c r="J13" s="76">
        <f>分析係数表!G16</f>
        <v>3.3304867634500426E-2</v>
      </c>
      <c r="K13" s="78">
        <f t="shared" si="2"/>
        <v>2.1645148105940533E-4</v>
      </c>
      <c r="L13" s="79"/>
      <c r="M13" s="80"/>
      <c r="N13" s="81">
        <f>分析係数表!H16</f>
        <v>1.5715955716225912E-2</v>
      </c>
      <c r="O13" s="82">
        <f t="shared" si="3"/>
        <v>0.56716841538931895</v>
      </c>
      <c r="P13" s="76">
        <f>分析係数表!C16</f>
        <v>1.5929944110702698E-2</v>
      </c>
      <c r="Q13" s="82">
        <f t="shared" si="4"/>
        <v>9.0349611585076629E-3</v>
      </c>
      <c r="R13" s="83">
        <v>1.0480500445136261E-2</v>
      </c>
      <c r="S13" s="84">
        <f t="shared" si="5"/>
        <v>1.6979594914894303E-2</v>
      </c>
      <c r="T13" s="85">
        <f>分析係数表!F16</f>
        <v>0.28693424423569597</v>
      </c>
      <c r="U13" s="86">
        <f t="shared" si="6"/>
        <v>4.8720272343334634E-3</v>
      </c>
      <c r="V13" s="87">
        <f>分析係数表!D16</f>
        <v>2.8181041844577284E-2</v>
      </c>
      <c r="W13" s="88">
        <f t="shared" si="7"/>
        <v>0</v>
      </c>
      <c r="X13" s="76">
        <f>分析係数表!E16</f>
        <v>2.1349274124679761E-2</v>
      </c>
      <c r="Y13" s="89">
        <f t="shared" si="8"/>
        <v>0</v>
      </c>
    </row>
    <row r="14" spans="1:25" x14ac:dyDescent="0.2">
      <c r="A14" s="6" t="s">
        <v>2</v>
      </c>
      <c r="B14" s="5" t="s">
        <v>365</v>
      </c>
      <c r="C14" s="90"/>
      <c r="D14" s="76">
        <f>投入係数表!AI14</f>
        <v>3.2074822125315585E-3</v>
      </c>
      <c r="E14" s="77">
        <f t="shared" si="9"/>
        <v>0.32074822125315583</v>
      </c>
      <c r="F14" s="76">
        <f>分析係数表!C17</f>
        <v>3.0755163958272713E-2</v>
      </c>
      <c r="G14" s="77">
        <f t="shared" si="0"/>
        <v>9.8646641339651397E-3</v>
      </c>
      <c r="H14" s="77">
        <v>1.4325484002144562E-2</v>
      </c>
      <c r="I14" s="77">
        <f t="shared" si="1"/>
        <v>1.4325484002144562E-2</v>
      </c>
      <c r="J14" s="76">
        <f>分析係数表!G17</f>
        <v>0.21735668789808918</v>
      </c>
      <c r="K14" s="78">
        <f t="shared" si="2"/>
        <v>3.1137397552432051E-3</v>
      </c>
      <c r="L14" s="79"/>
      <c r="M14" s="80"/>
      <c r="N14" s="81">
        <f>分析係数表!H17</f>
        <v>2.8450203005708319E-3</v>
      </c>
      <c r="O14" s="82">
        <f t="shared" si="3"/>
        <v>0.10267308490563117</v>
      </c>
      <c r="P14" s="76">
        <f>分析係数表!C17</f>
        <v>3.0755163958272713E-2</v>
      </c>
      <c r="Q14" s="82">
        <f t="shared" si="4"/>
        <v>3.1577275603743419E-3</v>
      </c>
      <c r="R14" s="83">
        <v>6.7435289592193736E-3</v>
      </c>
      <c r="S14" s="84">
        <f t="shared" si="5"/>
        <v>2.1069012961363934E-2</v>
      </c>
      <c r="T14" s="85">
        <f>分析係数表!F17</f>
        <v>0.33877388535031849</v>
      </c>
      <c r="U14" s="86">
        <f t="shared" si="6"/>
        <v>7.1376313814174802E-3</v>
      </c>
      <c r="V14" s="87">
        <f>分析係数表!D17</f>
        <v>5.8320063694267517E-2</v>
      </c>
      <c r="W14" s="88">
        <f t="shared" si="7"/>
        <v>0</v>
      </c>
      <c r="X14" s="76">
        <f>分析係数表!E17</f>
        <v>5.5732484076433123E-2</v>
      </c>
      <c r="Y14" s="89">
        <f t="shared" si="8"/>
        <v>0</v>
      </c>
    </row>
    <row r="15" spans="1:25" x14ac:dyDescent="0.2">
      <c r="A15" s="6" t="s">
        <v>3</v>
      </c>
      <c r="B15" s="5" t="s">
        <v>31</v>
      </c>
      <c r="C15" s="90"/>
      <c r="D15" s="76">
        <f>投入係数表!AI15</f>
        <v>1.9049804911636446E-3</v>
      </c>
      <c r="E15" s="77">
        <f t="shared" si="9"/>
        <v>0.19049804911636445</v>
      </c>
      <c r="F15" s="76">
        <f>分析係数表!C18</f>
        <v>0.10308017346825304</v>
      </c>
      <c r="G15" s="77">
        <f t="shared" si="0"/>
        <v>1.9636571948278635E-2</v>
      </c>
      <c r="H15" s="77">
        <v>2.5064368651491881E-2</v>
      </c>
      <c r="I15" s="77">
        <f t="shared" si="1"/>
        <v>2.5064368651491881E-2</v>
      </c>
      <c r="J15" s="76">
        <f>分析係数表!G18</f>
        <v>0.21565836298932384</v>
      </c>
      <c r="K15" s="78">
        <f t="shared" si="2"/>
        <v>5.405340712741665E-3</v>
      </c>
      <c r="L15" s="79"/>
      <c r="M15" s="80"/>
      <c r="N15" s="81">
        <f>分析係数表!H18</f>
        <v>4.148325689659146E-4</v>
      </c>
      <c r="O15" s="82">
        <f t="shared" si="3"/>
        <v>1.4970768246016612E-2</v>
      </c>
      <c r="P15" s="76">
        <f>分析係数表!C18</f>
        <v>0.10308017346825304</v>
      </c>
      <c r="Q15" s="82">
        <f t="shared" si="4"/>
        <v>1.5431893877524067E-3</v>
      </c>
      <c r="R15" s="83">
        <v>3.8542922776387675E-3</v>
      </c>
      <c r="S15" s="84">
        <f t="shared" si="5"/>
        <v>2.891866092913065E-2</v>
      </c>
      <c r="T15" s="85">
        <f>分析係数表!F18</f>
        <v>0.45978647686832741</v>
      </c>
      <c r="U15" s="86">
        <f t="shared" si="6"/>
        <v>1.3296409224354733E-2</v>
      </c>
      <c r="V15" s="87">
        <f>分析係数表!D18</f>
        <v>3.6120996441281139E-2</v>
      </c>
      <c r="W15" s="88">
        <f t="shared" si="7"/>
        <v>0</v>
      </c>
      <c r="X15" s="76">
        <f>分析係数表!E18</f>
        <v>3.3096085409252671E-2</v>
      </c>
      <c r="Y15" s="89">
        <f t="shared" si="8"/>
        <v>0</v>
      </c>
    </row>
    <row r="16" spans="1:25" x14ac:dyDescent="0.2">
      <c r="A16" s="6" t="s">
        <v>4</v>
      </c>
      <c r="B16" s="5" t="s">
        <v>32</v>
      </c>
      <c r="C16" s="90"/>
      <c r="D16" s="76">
        <f>投入係数表!AI16</f>
        <v>0</v>
      </c>
      <c r="E16" s="77">
        <f t="shared" si="9"/>
        <v>0</v>
      </c>
      <c r="F16" s="76">
        <f>分析係数表!C19</f>
        <v>0.24776062511911567</v>
      </c>
      <c r="G16" s="77">
        <f t="shared" si="0"/>
        <v>0</v>
      </c>
      <c r="H16" s="77">
        <v>6.3211387551649258E-3</v>
      </c>
      <c r="I16" s="77">
        <f t="shared" si="1"/>
        <v>6.3211387551649258E-3</v>
      </c>
      <c r="J16" s="76">
        <f>分析係数表!G19</f>
        <v>5.7676438653637349E-2</v>
      </c>
      <c r="K16" s="78">
        <f t="shared" si="2"/>
        <v>3.6458077163339941E-4</v>
      </c>
      <c r="L16" s="79"/>
      <c r="M16" s="80"/>
      <c r="N16" s="81">
        <f>分析係数表!H19</f>
        <v>-1.0648958666941103E-4</v>
      </c>
      <c r="O16" s="82">
        <f t="shared" si="3"/>
        <v>-3.8430707757973678E-3</v>
      </c>
      <c r="P16" s="76">
        <f>分析係数表!C19</f>
        <v>0.24776062511911567</v>
      </c>
      <c r="Q16" s="82">
        <f t="shared" si="4"/>
        <v>-9.5216161778856074E-4</v>
      </c>
      <c r="R16" s="83">
        <v>3.2590506764762755E-3</v>
      </c>
      <c r="S16" s="84">
        <f t="shared" si="5"/>
        <v>9.5801894316412013E-3</v>
      </c>
      <c r="T16" s="85">
        <f>分析係数表!F19</f>
        <v>0.24017372421281216</v>
      </c>
      <c r="U16" s="86">
        <f t="shared" si="6"/>
        <v>2.3009097744614918E-3</v>
      </c>
      <c r="V16" s="87">
        <f>分析係数表!D19</f>
        <v>1.0727470141150924E-2</v>
      </c>
      <c r="W16" s="88">
        <f t="shared" si="7"/>
        <v>0</v>
      </c>
      <c r="X16" s="76">
        <f>分析係数表!E19</f>
        <v>1.2160694896851249E-2</v>
      </c>
      <c r="Y16" s="89">
        <f t="shared" si="8"/>
        <v>0</v>
      </c>
    </row>
    <row r="17" spans="1:25" x14ac:dyDescent="0.2">
      <c r="A17" s="6" t="s">
        <v>5</v>
      </c>
      <c r="B17" s="5" t="s">
        <v>33</v>
      </c>
      <c r="C17" s="90"/>
      <c r="D17" s="76">
        <f>投入係数表!AI17</f>
        <v>7.4592609593757166E-5</v>
      </c>
      <c r="E17" s="77">
        <f t="shared" si="9"/>
        <v>7.4592609593757166E-3</v>
      </c>
      <c r="F17" s="76">
        <f>分析係数表!C20</f>
        <v>4.2097488921713389E-2</v>
      </c>
      <c r="G17" s="77">
        <f t="shared" si="0"/>
        <v>3.1401615560148842E-4</v>
      </c>
      <c r="H17" s="77">
        <v>9.1804890887253981E-4</v>
      </c>
      <c r="I17" s="77">
        <f t="shared" si="1"/>
        <v>9.1804890887253981E-4</v>
      </c>
      <c r="J17" s="76">
        <f>分析係数表!G20</f>
        <v>0.10005104645227157</v>
      </c>
      <c r="K17" s="78">
        <f t="shared" si="2"/>
        <v>9.1851754027063714E-5</v>
      </c>
      <c r="L17" s="79"/>
      <c r="M17" s="80"/>
      <c r="N17" s="81">
        <f>分析係数表!H20</f>
        <v>5.1814336200340294E-4</v>
      </c>
      <c r="O17" s="82">
        <f t="shared" si="3"/>
        <v>1.8699120491193166E-2</v>
      </c>
      <c r="P17" s="76">
        <f>分析係数表!C20</f>
        <v>4.2097488921713389E-2</v>
      </c>
      <c r="Q17" s="82">
        <f t="shared" si="4"/>
        <v>7.8718601772378809E-4</v>
      </c>
      <c r="R17" s="83">
        <v>1.8352277477686992E-3</v>
      </c>
      <c r="S17" s="84">
        <f t="shared" si="5"/>
        <v>2.753276656641239E-3</v>
      </c>
      <c r="T17" s="85">
        <f>分析係数表!F20</f>
        <v>0.22307299642674835</v>
      </c>
      <c r="U17" s="86">
        <f t="shared" si="6"/>
        <v>6.1418167378878073E-4</v>
      </c>
      <c r="V17" s="87">
        <f>分析係数表!D20</f>
        <v>2.5523226135783564E-2</v>
      </c>
      <c r="W17" s="88">
        <f t="shared" si="7"/>
        <v>0</v>
      </c>
      <c r="X17" s="76">
        <f>分析係数表!E20</f>
        <v>2.7054619703930576E-2</v>
      </c>
      <c r="Y17" s="89">
        <f t="shared" si="8"/>
        <v>0</v>
      </c>
    </row>
    <row r="18" spans="1:25" x14ac:dyDescent="0.2">
      <c r="A18" s="6" t="s">
        <v>6</v>
      </c>
      <c r="B18" s="5" t="s">
        <v>34</v>
      </c>
      <c r="C18" s="90"/>
      <c r="D18" s="76">
        <f>投入係数表!AI18</f>
        <v>1.8361257746155613E-4</v>
      </c>
      <c r="E18" s="77">
        <f t="shared" si="9"/>
        <v>1.8361257746155612E-2</v>
      </c>
      <c r="F18" s="76">
        <f>分析係数表!C21</f>
        <v>2.2200270354580387E-2</v>
      </c>
      <c r="G18" s="77">
        <f t="shared" si="0"/>
        <v>4.0762488601478794E-4</v>
      </c>
      <c r="H18" s="77">
        <v>2.3505515178692555E-3</v>
      </c>
      <c r="I18" s="77">
        <f t="shared" si="1"/>
        <v>2.3505515178692555E-3</v>
      </c>
      <c r="J18" s="76">
        <f>分析係数表!G21</f>
        <v>0.28466453674121406</v>
      </c>
      <c r="K18" s="78">
        <f t="shared" si="2"/>
        <v>6.6911865892060917E-4</v>
      </c>
      <c r="L18" s="79"/>
      <c r="M18" s="80"/>
      <c r="N18" s="81">
        <f>分析係数表!H21</f>
        <v>8.5827428061913363E-4</v>
      </c>
      <c r="O18" s="82">
        <f t="shared" si="3"/>
        <v>3.0974003267620575E-2</v>
      </c>
      <c r="P18" s="76">
        <f>分析係数表!C21</f>
        <v>2.2200270354580387E-2</v>
      </c>
      <c r="Q18" s="82">
        <f t="shared" si="4"/>
        <v>6.8763124650483311E-4</v>
      </c>
      <c r="R18" s="83">
        <v>1.9156297925741214E-3</v>
      </c>
      <c r="S18" s="84">
        <f t="shared" si="5"/>
        <v>4.2661813104433767E-3</v>
      </c>
      <c r="T18" s="85">
        <f>分析係数表!F21</f>
        <v>0.42523961661341853</v>
      </c>
      <c r="U18" s="86">
        <f t="shared" si="6"/>
        <v>1.814149304856273E-3</v>
      </c>
      <c r="V18" s="87">
        <f>分析係数表!D21</f>
        <v>0.11693290734824281</v>
      </c>
      <c r="W18" s="88">
        <f t="shared" si="7"/>
        <v>0</v>
      </c>
      <c r="X18" s="76">
        <f>分析係数表!E21</f>
        <v>9.0095846645367406E-2</v>
      </c>
      <c r="Y18" s="89">
        <f t="shared" si="8"/>
        <v>0</v>
      </c>
    </row>
    <row r="19" spans="1:25" x14ac:dyDescent="0.2">
      <c r="A19" s="6" t="s">
        <v>7</v>
      </c>
      <c r="B19" s="5" t="s">
        <v>269</v>
      </c>
      <c r="C19" s="90"/>
      <c r="D19" s="76">
        <f>投入係数表!AI19</f>
        <v>0</v>
      </c>
      <c r="E19" s="77">
        <f t="shared" si="9"/>
        <v>0</v>
      </c>
      <c r="F19" s="76">
        <f>分析係数表!C22</f>
        <v>3.5555555555555562E-2</v>
      </c>
      <c r="G19" s="77">
        <f t="shared" si="0"/>
        <v>0</v>
      </c>
      <c r="H19" s="77">
        <v>2.1657192104412568E-3</v>
      </c>
      <c r="I19" s="77">
        <f t="shared" si="1"/>
        <v>2.1657192104412568E-3</v>
      </c>
      <c r="J19" s="76">
        <f>分析係数表!G22</f>
        <v>0.1945879458794588</v>
      </c>
      <c r="K19" s="78">
        <f t="shared" si="2"/>
        <v>4.2142285251144752E-4</v>
      </c>
      <c r="L19" s="79"/>
      <c r="M19" s="80"/>
      <c r="N19" s="81">
        <f>分析係数表!H22</f>
        <v>4.0529618807014647E-5</v>
      </c>
      <c r="O19" s="82">
        <f t="shared" si="3"/>
        <v>1.4626612654154163E-3</v>
      </c>
      <c r="P19" s="76">
        <f>分析係数表!C22</f>
        <v>3.5555555555555562E-2</v>
      </c>
      <c r="Q19" s="82">
        <f t="shared" si="4"/>
        <v>5.2005733881437033E-5</v>
      </c>
      <c r="R19" s="83">
        <v>8.4751622115921885E-4</v>
      </c>
      <c r="S19" s="84">
        <f t="shared" si="5"/>
        <v>3.0132354316004758E-3</v>
      </c>
      <c r="T19" s="85">
        <f>分析係数表!F22</f>
        <v>0.41303813038130383</v>
      </c>
      <c r="U19" s="86">
        <f t="shared" si="6"/>
        <v>1.2445811290669616E-3</v>
      </c>
      <c r="V19" s="87">
        <f>分析係数表!D22</f>
        <v>2.3370233702337023E-2</v>
      </c>
      <c r="W19" s="88">
        <f t="shared" si="7"/>
        <v>0</v>
      </c>
      <c r="X19" s="76">
        <f>分析係数表!E22</f>
        <v>2.1033210332103321E-2</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0.215879455230368</v>
      </c>
      <c r="K20" s="78">
        <f t="shared" si="2"/>
        <v>0</v>
      </c>
      <c r="L20" s="79"/>
      <c r="M20" s="80"/>
      <c r="N20" s="81">
        <f>分析係数表!H23</f>
        <v>2.3840952239420378E-5</v>
      </c>
      <c r="O20" s="82">
        <f t="shared" si="3"/>
        <v>8.6038897965612707E-4</v>
      </c>
      <c r="P20" s="76">
        <f>分析係数表!C23</f>
        <v>0</v>
      </c>
      <c r="Q20" s="82">
        <f t="shared" si="4"/>
        <v>0</v>
      </c>
      <c r="R20" s="83">
        <v>0</v>
      </c>
      <c r="S20" s="84">
        <f t="shared" si="5"/>
        <v>0</v>
      </c>
      <c r="T20" s="85">
        <f>分析係数表!F23</f>
        <v>0.44146624166908144</v>
      </c>
      <c r="U20" s="86">
        <f t="shared" si="6"/>
        <v>0</v>
      </c>
      <c r="V20" s="87">
        <f>分析係数表!D23</f>
        <v>8.5482468849608806E-2</v>
      </c>
      <c r="W20" s="88">
        <f t="shared" si="7"/>
        <v>0</v>
      </c>
      <c r="X20" s="76">
        <f>分析係数表!E23</f>
        <v>8.3164300202839755E-2</v>
      </c>
      <c r="Y20" s="89">
        <f t="shared" si="8"/>
        <v>0</v>
      </c>
    </row>
    <row r="21" spans="1:25" x14ac:dyDescent="0.2">
      <c r="A21" s="6" t="s">
        <v>9</v>
      </c>
      <c r="B21" s="5" t="s">
        <v>271</v>
      </c>
      <c r="C21" s="90"/>
      <c r="D21" s="76">
        <f>投入係数表!AI21</f>
        <v>0</v>
      </c>
      <c r="E21" s="77">
        <f t="shared" si="9"/>
        <v>0</v>
      </c>
      <c r="F21" s="76">
        <f>分析係数表!C24</f>
        <v>0.31901223099551013</v>
      </c>
      <c r="G21" s="77">
        <f t="shared" si="0"/>
        <v>0</v>
      </c>
      <c r="H21" s="77">
        <v>9.5994125778244722E-3</v>
      </c>
      <c r="I21" s="77">
        <f t="shared" si="1"/>
        <v>9.5994125778244722E-3</v>
      </c>
      <c r="J21" s="76">
        <f>分析係数表!G24</f>
        <v>0.20822960902035437</v>
      </c>
      <c r="K21" s="78">
        <f t="shared" si="2"/>
        <v>1.9988819279054618E-3</v>
      </c>
      <c r="L21" s="79"/>
      <c r="M21" s="80"/>
      <c r="N21" s="81">
        <f>分析係数表!H24</f>
        <v>2.9960129980871608E-4</v>
      </c>
      <c r="O21" s="82">
        <f t="shared" si="3"/>
        <v>1.0812221511011997E-2</v>
      </c>
      <c r="P21" s="76">
        <f>分析係数表!C24</f>
        <v>0.31901223099551013</v>
      </c>
      <c r="Q21" s="82">
        <f t="shared" si="4"/>
        <v>3.4492309062455827E-3</v>
      </c>
      <c r="R21" s="83">
        <v>1.4639905377725911E-2</v>
      </c>
      <c r="S21" s="84">
        <f t="shared" si="5"/>
        <v>2.4239317955550385E-2</v>
      </c>
      <c r="T21" s="85">
        <f>分析係数表!F24</f>
        <v>0.39288329184360815</v>
      </c>
      <c r="U21" s="86">
        <f t="shared" si="6"/>
        <v>9.5232230304205124E-3</v>
      </c>
      <c r="V21" s="87">
        <f>分析係数表!D24</f>
        <v>9.7085956948308683E-2</v>
      </c>
      <c r="W21" s="88">
        <f t="shared" si="7"/>
        <v>0</v>
      </c>
      <c r="X21" s="76">
        <f>分析係数表!E24</f>
        <v>9.7525259920925464E-2</v>
      </c>
      <c r="Y21" s="89">
        <f t="shared" si="8"/>
        <v>0</v>
      </c>
    </row>
    <row r="22" spans="1:25" x14ac:dyDescent="0.2">
      <c r="A22" s="6" t="s">
        <v>10</v>
      </c>
      <c r="B22" s="5" t="s">
        <v>272</v>
      </c>
      <c r="C22" s="90"/>
      <c r="D22" s="76">
        <f>投入係数表!AI22</f>
        <v>1.2336470048198301E-3</v>
      </c>
      <c r="E22" s="77">
        <f t="shared" si="9"/>
        <v>0.12336470048198302</v>
      </c>
      <c r="F22" s="76">
        <f>分析係数表!C25</f>
        <v>9.6759875721260657E-3</v>
      </c>
      <c r="G22" s="77">
        <f t="shared" si="0"/>
        <v>1.1936753087027222E-3</v>
      </c>
      <c r="H22" s="77">
        <v>1.9471239035493998E-3</v>
      </c>
      <c r="I22" s="77">
        <f t="shared" si="1"/>
        <v>1.9471239035493998E-3</v>
      </c>
      <c r="J22" s="76">
        <f>分析係数表!G25</f>
        <v>0.19730305180979418</v>
      </c>
      <c r="K22" s="78">
        <f t="shared" si="2"/>
        <v>3.8417348842209592E-4</v>
      </c>
      <c r="L22" s="79"/>
      <c r="M22" s="80"/>
      <c r="N22" s="81">
        <f>分析係数表!H25</f>
        <v>4.8079253682831098E-4</v>
      </c>
      <c r="O22" s="82">
        <f t="shared" si="3"/>
        <v>1.7351177756398564E-2</v>
      </c>
      <c r="P22" s="76">
        <f>分析係数表!C25</f>
        <v>9.6759875721260657E-3</v>
      </c>
      <c r="Q22" s="82">
        <f t="shared" si="4"/>
        <v>1.6788978033266275E-4</v>
      </c>
      <c r="R22" s="83">
        <v>1.2373169824768343E-3</v>
      </c>
      <c r="S22" s="84">
        <f t="shared" si="5"/>
        <v>3.1844408860262343E-3</v>
      </c>
      <c r="T22" s="85">
        <f>分析係数表!F25</f>
        <v>0.35095812633073104</v>
      </c>
      <c r="U22" s="86">
        <f t="shared" si="6"/>
        <v>1.1176054067707402E-3</v>
      </c>
      <c r="V22" s="87">
        <f>分析係数表!D25</f>
        <v>5.2164655784244146E-2</v>
      </c>
      <c r="W22" s="88">
        <f t="shared" si="7"/>
        <v>0</v>
      </c>
      <c r="X22" s="76">
        <f>分析係数表!E25</f>
        <v>4.9325762952448546E-2</v>
      </c>
      <c r="Y22" s="89">
        <f t="shared" si="8"/>
        <v>0</v>
      </c>
    </row>
    <row r="23" spans="1:25" x14ac:dyDescent="0.2">
      <c r="A23" s="6" t="s">
        <v>11</v>
      </c>
      <c r="B23" s="5" t="s">
        <v>35</v>
      </c>
      <c r="C23" s="90"/>
      <c r="D23" s="76">
        <f>投入係数表!AI23</f>
        <v>5.2214826715630018E-4</v>
      </c>
      <c r="E23" s="77">
        <f t="shared" si="9"/>
        <v>5.2214826715630019E-2</v>
      </c>
      <c r="F23" s="76">
        <f>分析係数表!C26</f>
        <v>0.20974434975917011</v>
      </c>
      <c r="G23" s="77">
        <f t="shared" si="0"/>
        <v>1.0951764877257563E-2</v>
      </c>
      <c r="H23" s="77">
        <v>2.092942528982375E-2</v>
      </c>
      <c r="I23" s="77">
        <f t="shared" si="1"/>
        <v>2.092942528982375E-2</v>
      </c>
      <c r="J23" s="76">
        <f>分析係数表!G26</f>
        <v>0.19643642762868455</v>
      </c>
      <c r="K23" s="78">
        <f t="shared" si="2"/>
        <v>4.1113015362544232E-3</v>
      </c>
      <c r="L23" s="79"/>
      <c r="M23" s="80"/>
      <c r="N23" s="81">
        <f>分析係数表!H26</f>
        <v>9.4871095944733495E-3</v>
      </c>
      <c r="O23" s="82">
        <f t="shared" si="3"/>
        <v>0.3423774546378282</v>
      </c>
      <c r="P23" s="76">
        <f>分析係数表!C26</f>
        <v>0.20974434975917011</v>
      </c>
      <c r="Q23" s="82">
        <f t="shared" si="4"/>
        <v>7.1811736595211034E-2</v>
      </c>
      <c r="R23" s="83">
        <v>7.8683692032152128E-2</v>
      </c>
      <c r="S23" s="84">
        <f t="shared" si="5"/>
        <v>9.9613117321975878E-2</v>
      </c>
      <c r="T23" s="85">
        <f>分析係数表!F26</f>
        <v>0.33536547042926279</v>
      </c>
      <c r="U23" s="86">
        <f t="shared" si="6"/>
        <v>3.3406799951609785E-2</v>
      </c>
      <c r="V23" s="87">
        <f>分析係数表!D26</f>
        <v>1.7817861856577209E-2</v>
      </c>
      <c r="W23" s="88">
        <f t="shared" si="7"/>
        <v>0</v>
      </c>
      <c r="X23" s="76">
        <f>分析係数表!E26</f>
        <v>1.8226384262459934E-2</v>
      </c>
      <c r="Y23" s="89">
        <f t="shared" si="8"/>
        <v>0</v>
      </c>
    </row>
    <row r="24" spans="1:25" x14ac:dyDescent="0.2">
      <c r="A24" s="6" t="s">
        <v>12</v>
      </c>
      <c r="B24" s="5" t="s">
        <v>366</v>
      </c>
      <c r="C24" s="90"/>
      <c r="D24" s="76">
        <f>投入係数表!AI24</f>
        <v>8.0330502639430794E-5</v>
      </c>
      <c r="E24" s="77">
        <f t="shared" si="9"/>
        <v>8.0330502639430791E-3</v>
      </c>
      <c r="F24" s="76">
        <f>分析係数表!C27</f>
        <v>0.55184986183604545</v>
      </c>
      <c r="G24" s="77">
        <f t="shared" si="0"/>
        <v>4.4330376782789963E-3</v>
      </c>
      <c r="H24" s="77">
        <v>8.1340087946192453E-3</v>
      </c>
      <c r="I24" s="77">
        <f t="shared" si="1"/>
        <v>8.1340087946192453E-3</v>
      </c>
      <c r="J24" s="76">
        <f>分析係数表!G27</f>
        <v>0.17101045662340392</v>
      </c>
      <c r="K24" s="78">
        <f t="shared" si="2"/>
        <v>1.3910005581466204E-3</v>
      </c>
      <c r="L24" s="79"/>
      <c r="M24" s="80"/>
      <c r="N24" s="81">
        <f>分析係数表!H27</f>
        <v>1.0662468539876775E-2</v>
      </c>
      <c r="O24" s="82">
        <f t="shared" si="3"/>
        <v>0.38479463133487529</v>
      </c>
      <c r="P24" s="76">
        <f>分析係数表!C27</f>
        <v>0.55184986183604545</v>
      </c>
      <c r="Q24" s="82">
        <f t="shared" si="4"/>
        <v>0.21234886413740298</v>
      </c>
      <c r="R24" s="83">
        <v>0.21827077261740413</v>
      </c>
      <c r="S24" s="84">
        <f t="shared" si="5"/>
        <v>0.22640478141202339</v>
      </c>
      <c r="T24" s="85">
        <f>分析係数表!F27</f>
        <v>0.32260522305711731</v>
      </c>
      <c r="U24" s="86">
        <f t="shared" si="6"/>
        <v>7.3039365008623694E-2</v>
      </c>
      <c r="V24" s="87">
        <f>分析係数表!D27</f>
        <v>2.1648888655351795E-2</v>
      </c>
      <c r="W24" s="88">
        <f t="shared" si="7"/>
        <v>0</v>
      </c>
      <c r="X24" s="76">
        <f>分析係数表!E27</f>
        <v>2.6115285586674374E-2</v>
      </c>
      <c r="Y24" s="89">
        <f t="shared" si="8"/>
        <v>0</v>
      </c>
    </row>
    <row r="25" spans="1:25" x14ac:dyDescent="0.2">
      <c r="A25" s="6" t="s">
        <v>13</v>
      </c>
      <c r="B25" s="5" t="s">
        <v>192</v>
      </c>
      <c r="C25" s="90"/>
      <c r="D25" s="76">
        <f>投入係数表!AI25</f>
        <v>7.4592609593757166E-5</v>
      </c>
      <c r="E25" s="77">
        <f t="shared" si="9"/>
        <v>7.4592609593757166E-3</v>
      </c>
      <c r="F25" s="76">
        <f>分析係数表!C28</f>
        <v>0.10247957574888922</v>
      </c>
      <c r="G25" s="77">
        <f t="shared" si="0"/>
        <v>7.6442189851707578E-4</v>
      </c>
      <c r="H25" s="77">
        <v>2.0035698338270382E-2</v>
      </c>
      <c r="I25" s="77">
        <f t="shared" si="1"/>
        <v>2.0035698338270382E-2</v>
      </c>
      <c r="J25" s="76">
        <f>分析係数表!G28</f>
        <v>0.12481362671124566</v>
      </c>
      <c r="K25" s="78">
        <f t="shared" si="2"/>
        <v>2.5007281732920042E-3</v>
      </c>
      <c r="L25" s="79"/>
      <c r="M25" s="80"/>
      <c r="N25" s="81">
        <f>分析係数表!H28</f>
        <v>1.8186673066637845E-2</v>
      </c>
      <c r="O25" s="82">
        <f t="shared" si="3"/>
        <v>0.65633339331434892</v>
      </c>
      <c r="P25" s="76">
        <f>分析係数表!C28</f>
        <v>0.10247957574888922</v>
      </c>
      <c r="Q25" s="82">
        <f t="shared" si="4"/>
        <v>6.7260767696683321E-2</v>
      </c>
      <c r="R25" s="83">
        <v>7.8540306862489404E-2</v>
      </c>
      <c r="S25" s="84">
        <f t="shared" si="5"/>
        <v>9.8576005200759792E-2</v>
      </c>
      <c r="T25" s="85">
        <f>分析係数表!F28</f>
        <v>0.21379840057832197</v>
      </c>
      <c r="U25" s="86">
        <f t="shared" si="6"/>
        <v>2.1075392247322793E-2</v>
      </c>
      <c r="V25" s="87">
        <f>分析係数表!D28</f>
        <v>1.5632765553698098E-2</v>
      </c>
      <c r="W25" s="88">
        <f t="shared" si="7"/>
        <v>0</v>
      </c>
      <c r="X25" s="76">
        <f>分析係数表!E28</f>
        <v>1.5564993448696517E-2</v>
      </c>
      <c r="Y25" s="89">
        <f t="shared" si="8"/>
        <v>0</v>
      </c>
    </row>
    <row r="26" spans="1:25" x14ac:dyDescent="0.2">
      <c r="A26" s="6" t="s">
        <v>14</v>
      </c>
      <c r="B26" s="5" t="s">
        <v>50</v>
      </c>
      <c r="C26" s="90"/>
      <c r="D26" s="76">
        <f>投入係数表!AI26</f>
        <v>1.6089052100068855E-2</v>
      </c>
      <c r="E26" s="77">
        <f t="shared" si="9"/>
        <v>1.6089052100068855</v>
      </c>
      <c r="F26" s="76">
        <f>分析係数表!C29</f>
        <v>7.3115977067071958E-2</v>
      </c>
      <c r="G26" s="77">
        <f t="shared" si="0"/>
        <v>0.11763667643795603</v>
      </c>
      <c r="H26" s="77">
        <v>0.12362194435718253</v>
      </c>
      <c r="I26" s="77">
        <f t="shared" si="1"/>
        <v>0.12362194435718253</v>
      </c>
      <c r="J26" s="76">
        <f>分析係数表!G29</f>
        <v>0.26098100897122217</v>
      </c>
      <c r="K26" s="78">
        <f t="shared" si="2"/>
        <v>3.2262979769321784E-2</v>
      </c>
      <c r="L26" s="79"/>
      <c r="M26" s="80"/>
      <c r="N26" s="81">
        <f>分析係数表!H29</f>
        <v>9.6190295301981418E-3</v>
      </c>
      <c r="O26" s="82">
        <f t="shared" si="3"/>
        <v>0.34713827365859207</v>
      </c>
      <c r="P26" s="76">
        <f>分析係数表!C29</f>
        <v>7.3115977067071958E-2</v>
      </c>
      <c r="Q26" s="82">
        <f t="shared" si="4"/>
        <v>2.5381354055924565E-2</v>
      </c>
      <c r="R26" s="83">
        <v>3.5283957632607339E-2</v>
      </c>
      <c r="S26" s="84">
        <f t="shared" si="5"/>
        <v>0.15890590198978988</v>
      </c>
      <c r="T26" s="85">
        <f>分析係数表!F29</f>
        <v>0.46988232552720494</v>
      </c>
      <c r="U26" s="86">
        <f t="shared" si="6"/>
        <v>7.4667074766960564E-2</v>
      </c>
      <c r="V26" s="87">
        <f>分析係数表!D29</f>
        <v>9.2857975066992893E-2</v>
      </c>
      <c r="W26" s="88">
        <f t="shared" si="7"/>
        <v>0</v>
      </c>
      <c r="X26" s="76">
        <f>分析係数表!E29</f>
        <v>6.7808458580915762E-2</v>
      </c>
      <c r="Y26" s="89">
        <f t="shared" si="8"/>
        <v>0</v>
      </c>
    </row>
    <row r="27" spans="1:25" x14ac:dyDescent="0.2">
      <c r="A27" s="6" t="s">
        <v>15</v>
      </c>
      <c r="B27" s="5" t="s">
        <v>36</v>
      </c>
      <c r="C27" s="90"/>
      <c r="D27" s="76">
        <f>投入係数表!AI27</f>
        <v>6.0247876979573102E-3</v>
      </c>
      <c r="E27" s="77">
        <f t="shared" si="9"/>
        <v>0.60247876979573101</v>
      </c>
      <c r="F27" s="76">
        <f>分析係数表!C30</f>
        <v>1</v>
      </c>
      <c r="G27" s="77">
        <f t="shared" si="0"/>
        <v>0.60247876979573101</v>
      </c>
      <c r="H27" s="77">
        <v>0.66641564746345994</v>
      </c>
      <c r="I27" s="77">
        <f t="shared" si="1"/>
        <v>0.66641564746345994</v>
      </c>
      <c r="J27" s="76">
        <f>分析係数表!G30</f>
        <v>0.34448146018035225</v>
      </c>
      <c r="K27" s="78">
        <f t="shared" si="2"/>
        <v>0.22956783532524755</v>
      </c>
      <c r="L27" s="79"/>
      <c r="M27" s="80"/>
      <c r="N27" s="81">
        <f>分析係数表!H30</f>
        <v>0</v>
      </c>
      <c r="O27" s="82">
        <f t="shared" si="3"/>
        <v>0</v>
      </c>
      <c r="P27" s="76">
        <f>分析係数表!C30</f>
        <v>1</v>
      </c>
      <c r="Q27" s="82">
        <f t="shared" si="4"/>
        <v>0</v>
      </c>
      <c r="R27" s="83">
        <v>0.13400597971927344</v>
      </c>
      <c r="S27" s="84">
        <f t="shared" si="5"/>
        <v>0.80042162718273335</v>
      </c>
      <c r="T27" s="85">
        <f>分析係数表!F30</f>
        <v>0.44085379748895859</v>
      </c>
      <c r="U27" s="86">
        <f t="shared" si="6"/>
        <v>0.35286891393579944</v>
      </c>
      <c r="V27" s="87">
        <f>分析係数表!D30</f>
        <v>8.9752910919883244E-2</v>
      </c>
      <c r="W27" s="88">
        <f t="shared" si="7"/>
        <v>0</v>
      </c>
      <c r="X27" s="76">
        <f>分析係数表!E30</f>
        <v>6.6422145779301819E-2</v>
      </c>
      <c r="Y27" s="89">
        <f t="shared" si="8"/>
        <v>0</v>
      </c>
    </row>
    <row r="28" spans="1:25" x14ac:dyDescent="0.2">
      <c r="A28" s="6" t="s">
        <v>16</v>
      </c>
      <c r="B28" s="5" t="s">
        <v>193</v>
      </c>
      <c r="C28" s="90"/>
      <c r="D28" s="76">
        <f>投入係数表!AI28</f>
        <v>2.1792517787468442E-2</v>
      </c>
      <c r="E28" s="77">
        <f t="shared" si="9"/>
        <v>2.1792517787468442</v>
      </c>
      <c r="F28" s="76">
        <f>分析係数表!C31</f>
        <v>1.6119481544838443E-2</v>
      </c>
      <c r="G28" s="77">
        <f t="shared" si="0"/>
        <v>3.5128408829066107E-2</v>
      </c>
      <c r="H28" s="77">
        <v>3.8253643158843172E-2</v>
      </c>
      <c r="I28" s="77">
        <f t="shared" si="1"/>
        <v>3.8253643158843172E-2</v>
      </c>
      <c r="J28" s="76">
        <f>分析係数表!G31</f>
        <v>7.1065989847715741E-2</v>
      </c>
      <c r="K28" s="78">
        <f t="shared" si="2"/>
        <v>2.7185330163644896E-3</v>
      </c>
      <c r="L28" s="79"/>
      <c r="M28" s="80"/>
      <c r="N28" s="81">
        <f>分析係数表!H31</f>
        <v>2.0936329558250998E-2</v>
      </c>
      <c r="O28" s="82">
        <f t="shared" si="3"/>
        <v>0.75556492230135575</v>
      </c>
      <c r="P28" s="76">
        <f>分析係数表!C31</f>
        <v>1.6119481544838443E-2</v>
      </c>
      <c r="Q28" s="82">
        <f t="shared" si="4"/>
        <v>1.2179314820963997E-2</v>
      </c>
      <c r="R28" s="83">
        <v>1.7305633831562101E-2</v>
      </c>
      <c r="S28" s="84">
        <f t="shared" si="5"/>
        <v>5.5559276990405276E-2</v>
      </c>
      <c r="T28" s="85">
        <f>分析係数表!F31</f>
        <v>0.34619289340101522</v>
      </c>
      <c r="U28" s="86">
        <f t="shared" si="6"/>
        <v>1.9234226856576851E-2</v>
      </c>
      <c r="V28" s="87">
        <f>分析係数表!D31</f>
        <v>2.6395939086294416E-2</v>
      </c>
      <c r="W28" s="88">
        <f t="shared" si="7"/>
        <v>0</v>
      </c>
      <c r="X28" s="76">
        <f>分析係数表!E31</f>
        <v>2.3350253807106598E-2</v>
      </c>
      <c r="Y28" s="89">
        <f t="shared" si="8"/>
        <v>0</v>
      </c>
    </row>
    <row r="29" spans="1:25" x14ac:dyDescent="0.2">
      <c r="A29" s="6" t="s">
        <v>17</v>
      </c>
      <c r="B29" s="5" t="s">
        <v>273</v>
      </c>
      <c r="C29" s="90"/>
      <c r="D29" s="76">
        <f>投入係数表!AI29</f>
        <v>9.4617856323158129E-3</v>
      </c>
      <c r="E29" s="77">
        <f t="shared" si="9"/>
        <v>0.94617856323158134</v>
      </c>
      <c r="F29" s="76">
        <f>分析係数表!C32</f>
        <v>1</v>
      </c>
      <c r="G29" s="77">
        <f t="shared" si="0"/>
        <v>0.94617856323158134</v>
      </c>
      <c r="H29" s="77">
        <v>1.0667460684154402</v>
      </c>
      <c r="I29" s="77">
        <f t="shared" si="1"/>
        <v>1.0667460684154402</v>
      </c>
      <c r="J29" s="76">
        <f>分析係数表!G32</f>
        <v>0.14031413612565444</v>
      </c>
      <c r="K29" s="78">
        <f t="shared" si="2"/>
        <v>0.14967955305515077</v>
      </c>
      <c r="L29" s="79"/>
      <c r="M29" s="80"/>
      <c r="N29" s="81">
        <f>分析係数表!H32</f>
        <v>7.8667195406007442E-3</v>
      </c>
      <c r="O29" s="82">
        <f t="shared" si="3"/>
        <v>0.28389968365386675</v>
      </c>
      <c r="P29" s="76">
        <f>分析係数表!C32</f>
        <v>1</v>
      </c>
      <c r="Q29" s="82">
        <f t="shared" si="4"/>
        <v>0.28389968365386675</v>
      </c>
      <c r="R29" s="83">
        <v>0.37789639357077293</v>
      </c>
      <c r="S29" s="84">
        <f t="shared" si="5"/>
        <v>1.444642461986213</v>
      </c>
      <c r="T29" s="85">
        <f>分析係数表!F32</f>
        <v>0.48305318269495728</v>
      </c>
      <c r="U29" s="86">
        <f t="shared" si="6"/>
        <v>0.69783913911871909</v>
      </c>
      <c r="V29" s="87">
        <f>分析係数表!D32</f>
        <v>1.4549462661890328E-2</v>
      </c>
      <c r="W29" s="88">
        <f t="shared" si="7"/>
        <v>0</v>
      </c>
      <c r="X29" s="76">
        <f>分析係数表!E32</f>
        <v>2.1824193992835493E-2</v>
      </c>
      <c r="Y29" s="89">
        <f t="shared" si="8"/>
        <v>0</v>
      </c>
    </row>
    <row r="30" spans="1:25" x14ac:dyDescent="0.2">
      <c r="A30" s="6" t="s">
        <v>18</v>
      </c>
      <c r="B30" s="5" t="s">
        <v>274</v>
      </c>
      <c r="C30" s="90"/>
      <c r="D30" s="76">
        <f>投入係数表!AI30</f>
        <v>5.2903373881110858E-3</v>
      </c>
      <c r="E30" s="77">
        <f t="shared" si="9"/>
        <v>0.5290337388111086</v>
      </c>
      <c r="F30" s="76">
        <f>分析係数表!C33</f>
        <v>0.76063364256957811</v>
      </c>
      <c r="G30" s="77">
        <f t="shared" si="0"/>
        <v>0.40240085979409634</v>
      </c>
      <c r="H30" s="77">
        <v>0.42771487538422398</v>
      </c>
      <c r="I30" s="77">
        <f t="shared" si="1"/>
        <v>0.42771487538422398</v>
      </c>
      <c r="J30" s="76">
        <f>分析係数表!G33</f>
        <v>0.50769407441433168</v>
      </c>
      <c r="K30" s="78">
        <f t="shared" si="2"/>
        <v>0.21714830777143482</v>
      </c>
      <c r="L30" s="79"/>
      <c r="M30" s="80"/>
      <c r="N30" s="81">
        <f>分析係数表!H33</f>
        <v>8.9800920101816757E-4</v>
      </c>
      <c r="O30" s="82">
        <f t="shared" si="3"/>
        <v>3.2407984900380785E-2</v>
      </c>
      <c r="P30" s="76">
        <f>分析係数表!C33</f>
        <v>0.76063364256957811</v>
      </c>
      <c r="Q30" s="82">
        <f t="shared" si="4"/>
        <v>2.4650603603116522E-2</v>
      </c>
      <c r="R30" s="83">
        <v>8.0738025467653921E-2</v>
      </c>
      <c r="S30" s="84">
        <f t="shared" si="5"/>
        <v>0.50845290085187789</v>
      </c>
      <c r="T30" s="85">
        <f>分析係数表!F33</f>
        <v>0.64710610932475887</v>
      </c>
      <c r="U30" s="86">
        <f t="shared" si="6"/>
        <v>0.32902297844514605</v>
      </c>
      <c r="V30" s="87">
        <f>分析係数表!D33</f>
        <v>7.6136885622416176E-2</v>
      </c>
      <c r="W30" s="88">
        <f t="shared" si="7"/>
        <v>0</v>
      </c>
      <c r="X30" s="76">
        <f>分析係数表!E33</f>
        <v>7.3954983922829579E-2</v>
      </c>
      <c r="Y30" s="89">
        <f t="shared" si="8"/>
        <v>0</v>
      </c>
    </row>
    <row r="31" spans="1:25" x14ac:dyDescent="0.2">
      <c r="A31" s="6" t="s">
        <v>19</v>
      </c>
      <c r="B31" s="5" t="s">
        <v>275</v>
      </c>
      <c r="C31" s="90"/>
      <c r="D31" s="76">
        <f>投入係数表!AI31</f>
        <v>1.7971081019049803E-2</v>
      </c>
      <c r="E31" s="77">
        <f t="shared" si="9"/>
        <v>1.7971081019049804</v>
      </c>
      <c r="F31" s="76">
        <f>分析係数表!C34</f>
        <v>0.60932856586849216</v>
      </c>
      <c r="G31" s="77">
        <f t="shared" si="0"/>
        <v>1.0950293024444098</v>
      </c>
      <c r="H31" s="77">
        <v>1.3148888874106035</v>
      </c>
      <c r="I31" s="77">
        <f t="shared" si="1"/>
        <v>1.3148888874106035</v>
      </c>
      <c r="J31" s="76">
        <f>分析係数表!G34</f>
        <v>0.42480111354608457</v>
      </c>
      <c r="K31" s="78">
        <f t="shared" si="2"/>
        <v>0.5585662635613966</v>
      </c>
      <c r="L31" s="79"/>
      <c r="M31" s="80"/>
      <c r="N31" s="81">
        <f>分析係数表!H34</f>
        <v>0.14716781407871807</v>
      </c>
      <c r="O31" s="82">
        <f t="shared" si="3"/>
        <v>5.3110951325193074</v>
      </c>
      <c r="P31" s="76">
        <f>分析係数表!C34</f>
        <v>0.60932856586849216</v>
      </c>
      <c r="Q31" s="82">
        <f t="shared" si="4"/>
        <v>3.2362019802891191</v>
      </c>
      <c r="R31" s="83">
        <v>3.5365948873830848</v>
      </c>
      <c r="S31" s="84">
        <f t="shared" si="5"/>
        <v>4.8514837747936888</v>
      </c>
      <c r="T31" s="85">
        <f>分析係数表!F34</f>
        <v>0.70056004390220861</v>
      </c>
      <c r="U31" s="86">
        <f t="shared" si="6"/>
        <v>3.3987556862603192</v>
      </c>
      <c r="V31" s="87">
        <f>分析係数表!D34</f>
        <v>0.12153061706589328</v>
      </c>
      <c r="W31" s="88">
        <f t="shared" si="7"/>
        <v>1</v>
      </c>
      <c r="X31" s="76">
        <f>分析係数表!E34</f>
        <v>9.2329106655473059E-2</v>
      </c>
      <c r="Y31" s="89">
        <f t="shared" si="8"/>
        <v>0</v>
      </c>
    </row>
    <row r="32" spans="1:25" x14ac:dyDescent="0.2">
      <c r="A32" s="6" t="s">
        <v>20</v>
      </c>
      <c r="B32" s="5" t="s">
        <v>37</v>
      </c>
      <c r="C32" s="90"/>
      <c r="D32" s="76">
        <f>投入係数表!AI32</f>
        <v>8.383061739729171E-3</v>
      </c>
      <c r="E32" s="77">
        <f t="shared" si="9"/>
        <v>0.83830617397291707</v>
      </c>
      <c r="F32" s="76">
        <f>分析係数表!C35</f>
        <v>0.431182157394844</v>
      </c>
      <c r="G32" s="77">
        <f t="shared" si="0"/>
        <v>0.36146266465105981</v>
      </c>
      <c r="H32" s="77">
        <v>0.44890496683168196</v>
      </c>
      <c r="I32" s="77">
        <f t="shared" si="1"/>
        <v>0.44890496683168196</v>
      </c>
      <c r="J32" s="76">
        <f>分析係数表!G35</f>
        <v>0.31375152118597188</v>
      </c>
      <c r="K32" s="78">
        <f t="shared" si="2"/>
        <v>0.14084461621137848</v>
      </c>
      <c r="L32" s="79"/>
      <c r="M32" s="80"/>
      <c r="N32" s="81">
        <f>分析係数表!H35</f>
        <v>5.4452734914836147E-2</v>
      </c>
      <c r="O32" s="82">
        <f t="shared" si="3"/>
        <v>1.9651284295345943</v>
      </c>
      <c r="P32" s="76">
        <f>分析係数表!C35</f>
        <v>0.431182157394844</v>
      </c>
      <c r="Q32" s="82">
        <f t="shared" si="4"/>
        <v>0.84732831580466805</v>
      </c>
      <c r="R32" s="83">
        <v>1.2353931547868862</v>
      </c>
      <c r="S32" s="84">
        <f t="shared" si="5"/>
        <v>1.6842981216185682</v>
      </c>
      <c r="T32" s="85">
        <f>分析係数表!F35</f>
        <v>0.64533318582439059</v>
      </c>
      <c r="U32" s="86">
        <f t="shared" si="6"/>
        <v>1.0869334727021476</v>
      </c>
      <c r="V32" s="87">
        <f>分析係数表!D35</f>
        <v>5.7675996607294319E-2</v>
      </c>
      <c r="W32" s="88">
        <f t="shared" si="7"/>
        <v>0</v>
      </c>
      <c r="X32" s="76">
        <f>分析係数表!E35</f>
        <v>5.1978463694361474E-2</v>
      </c>
      <c r="Y32" s="89">
        <f t="shared" si="8"/>
        <v>0</v>
      </c>
    </row>
    <row r="33" spans="1:25" x14ac:dyDescent="0.2">
      <c r="A33" s="6" t="s">
        <v>21</v>
      </c>
      <c r="B33" s="5" t="s">
        <v>38</v>
      </c>
      <c r="C33" s="90"/>
      <c r="D33" s="76">
        <f>投入係数表!AI33</f>
        <v>4.9690153775533621E-3</v>
      </c>
      <c r="E33" s="77">
        <f t="shared" si="9"/>
        <v>0.49690153775533619</v>
      </c>
      <c r="F33" s="76">
        <f>分析係数表!C36</f>
        <v>0.9563715649468405</v>
      </c>
      <c r="G33" s="77">
        <f t="shared" si="0"/>
        <v>0.47522250128756244</v>
      </c>
      <c r="H33" s="77">
        <v>0.58805878726078897</v>
      </c>
      <c r="I33" s="77">
        <f t="shared" si="1"/>
        <v>0.58805878726078897</v>
      </c>
      <c r="J33" s="76">
        <f>分析係数表!G36</f>
        <v>5.2691079299754126E-2</v>
      </c>
      <c r="K33" s="78">
        <f t="shared" si="2"/>
        <v>3.0985452192475473E-2</v>
      </c>
      <c r="L33" s="79"/>
      <c r="M33" s="80"/>
      <c r="N33" s="81">
        <f>分析係数表!H36</f>
        <v>0.23827203956962312</v>
      </c>
      <c r="O33" s="82">
        <f t="shared" si="3"/>
        <v>8.5989282201119206</v>
      </c>
      <c r="P33" s="76">
        <f>分析係数表!C36</f>
        <v>0.9563715649468405</v>
      </c>
      <c r="Q33" s="82">
        <f t="shared" si="4"/>
        <v>8.2237704387339878</v>
      </c>
      <c r="R33" s="83">
        <v>8.6355192791673314</v>
      </c>
      <c r="S33" s="84">
        <f t="shared" si="5"/>
        <v>9.2235780664281197</v>
      </c>
      <c r="T33" s="85">
        <f>分析係数表!F36</f>
        <v>0.845410170661959</v>
      </c>
      <c r="U33" s="86">
        <f t="shared" si="6"/>
        <v>7.7977067072528987</v>
      </c>
      <c r="V33" s="87">
        <f>分析係数表!D36</f>
        <v>1.6506511551495136E-2</v>
      </c>
      <c r="W33" s="88">
        <f t="shared" si="7"/>
        <v>0</v>
      </c>
      <c r="X33" s="76">
        <f>分析係数表!E36</f>
        <v>8.5372746992044678E-3</v>
      </c>
      <c r="Y33" s="89">
        <f t="shared" si="8"/>
        <v>0</v>
      </c>
    </row>
    <row r="34" spans="1:25" x14ac:dyDescent="0.2">
      <c r="A34" s="6" t="s">
        <v>22</v>
      </c>
      <c r="B34" s="5" t="s">
        <v>378</v>
      </c>
      <c r="C34" s="90"/>
      <c r="D34" s="76">
        <f>投入係数表!AI34</f>
        <v>1.7334174890980034E-2</v>
      </c>
      <c r="E34" s="77">
        <f t="shared" si="9"/>
        <v>1.7334174890980034</v>
      </c>
      <c r="F34" s="76">
        <f>分析係数表!C37</f>
        <v>0.69581462679851724</v>
      </c>
      <c r="G34" s="77">
        <f t="shared" si="0"/>
        <v>1.2061372432627502</v>
      </c>
      <c r="H34" s="77">
        <v>1.4040636981037184</v>
      </c>
      <c r="I34" s="77">
        <f t="shared" si="1"/>
        <v>1.4040636981037184</v>
      </c>
      <c r="J34" s="76">
        <f>分析係数表!G37</f>
        <v>0.3862869649112583</v>
      </c>
      <c r="K34" s="78">
        <f t="shared" si="2"/>
        <v>0.54237150448256266</v>
      </c>
      <c r="L34" s="79"/>
      <c r="M34" s="80"/>
      <c r="N34" s="81">
        <f>分析係数表!H37</f>
        <v>4.5947077854218935E-2</v>
      </c>
      <c r="O34" s="82">
        <f t="shared" si="3"/>
        <v>1.6581703212259433</v>
      </c>
      <c r="P34" s="76">
        <f>分析係数表!C37</f>
        <v>0.69581462679851724</v>
      </c>
      <c r="Q34" s="82">
        <f t="shared" si="4"/>
        <v>1.1537791632322072</v>
      </c>
      <c r="R34" s="83">
        <v>1.3929138107086876</v>
      </c>
      <c r="S34" s="84">
        <f t="shared" si="5"/>
        <v>2.796977508812406</v>
      </c>
      <c r="T34" s="85">
        <f>分析係数表!F37</f>
        <v>0.69012607082499655</v>
      </c>
      <c r="U34" s="86">
        <f t="shared" si="6"/>
        <v>1.9302670983425929</v>
      </c>
      <c r="V34" s="87">
        <f>分析係数表!D37</f>
        <v>6.9795450572077936E-2</v>
      </c>
      <c r="W34" s="88">
        <f t="shared" si="7"/>
        <v>0</v>
      </c>
      <c r="X34" s="76">
        <f>分析係数表!E37</f>
        <v>6.5949222012859618E-2</v>
      </c>
      <c r="Y34" s="89">
        <f t="shared" si="8"/>
        <v>0</v>
      </c>
    </row>
    <row r="35" spans="1:25" x14ac:dyDescent="0.2">
      <c r="A35" s="6" t="s">
        <v>23</v>
      </c>
      <c r="B35" s="5" t="s">
        <v>194</v>
      </c>
      <c r="C35" s="90"/>
      <c r="D35" s="76">
        <f>投入係数表!AI35</f>
        <v>2.3731925636906129E-2</v>
      </c>
      <c r="E35" s="77">
        <f t="shared" si="9"/>
        <v>2.3731925636906128</v>
      </c>
      <c r="F35" s="76">
        <f>分析係数表!C38</f>
        <v>0.41697687137236916</v>
      </c>
      <c r="G35" s="77">
        <f t="shared" si="0"/>
        <v>0.98956641037188364</v>
      </c>
      <c r="H35" s="77">
        <v>1.20696133785968</v>
      </c>
      <c r="I35" s="77">
        <f t="shared" si="1"/>
        <v>1.20696133785968</v>
      </c>
      <c r="J35" s="76">
        <f>分析係数表!G38</f>
        <v>8.9658129653451837E-2</v>
      </c>
      <c r="K35" s="78">
        <f t="shared" si="2"/>
        <v>0.10821389611652688</v>
      </c>
      <c r="L35" s="79"/>
      <c r="M35" s="80"/>
      <c r="N35" s="81">
        <f>分析係数表!H38</f>
        <v>4.1195576072902453E-2</v>
      </c>
      <c r="O35" s="82">
        <f t="shared" si="3"/>
        <v>1.4866947975804772</v>
      </c>
      <c r="P35" s="76">
        <f>分析係数表!C38</f>
        <v>0.41697687137236916</v>
      </c>
      <c r="Q35" s="82">
        <f t="shared" si="4"/>
        <v>0.61991734538068499</v>
      </c>
      <c r="R35" s="83">
        <v>0.87558830810960242</v>
      </c>
      <c r="S35" s="84">
        <f t="shared" si="5"/>
        <v>2.0825496459692823</v>
      </c>
      <c r="T35" s="85">
        <f>分析係数表!F38</f>
        <v>0.51116828441118001</v>
      </c>
      <c r="U35" s="86">
        <f t="shared" si="6"/>
        <v>1.0645333297312283</v>
      </c>
      <c r="V35" s="87">
        <f>分析係数表!D38</f>
        <v>3.6720851362413751E-2</v>
      </c>
      <c r="W35" s="88">
        <f t="shared" si="7"/>
        <v>0</v>
      </c>
      <c r="X35" s="76">
        <f>分析係数表!E38</f>
        <v>4.0833430787822089E-2</v>
      </c>
      <c r="Y35" s="89">
        <f t="shared" si="8"/>
        <v>0</v>
      </c>
    </row>
    <row r="36" spans="1:25" x14ac:dyDescent="0.2">
      <c r="A36" s="6" t="s">
        <v>24</v>
      </c>
      <c r="B36" s="5" t="s">
        <v>39</v>
      </c>
      <c r="C36" s="90"/>
      <c r="D36" s="76">
        <f>投入係数表!AI36</f>
        <v>0</v>
      </c>
      <c r="E36" s="77">
        <f t="shared" si="9"/>
        <v>0</v>
      </c>
      <c r="F36" s="76">
        <f>分析係数表!C39</f>
        <v>1</v>
      </c>
      <c r="G36" s="77">
        <f t="shared" si="0"/>
        <v>0</v>
      </c>
      <c r="H36" s="77">
        <v>2.1313810124846524E-2</v>
      </c>
      <c r="I36" s="77">
        <f t="shared" si="1"/>
        <v>2.1313810124846524E-2</v>
      </c>
      <c r="J36" s="76">
        <f>分析係数表!G39</f>
        <v>0.3542438962035025</v>
      </c>
      <c r="K36" s="78">
        <f t="shared" si="2"/>
        <v>7.5502871415672928E-3</v>
      </c>
      <c r="L36" s="79"/>
      <c r="M36" s="80"/>
      <c r="N36" s="81">
        <f>分析係数表!H39</f>
        <v>3.5817057247689217E-3</v>
      </c>
      <c r="O36" s="82">
        <f t="shared" si="3"/>
        <v>0.1292591043770055</v>
      </c>
      <c r="P36" s="76">
        <f>分析係数表!C39</f>
        <v>1</v>
      </c>
      <c r="Q36" s="82">
        <f t="shared" si="4"/>
        <v>0.1292591043770055</v>
      </c>
      <c r="R36" s="83">
        <v>0.14158870538966714</v>
      </c>
      <c r="S36" s="84">
        <f t="shared" si="5"/>
        <v>0.16290251551451368</v>
      </c>
      <c r="T36" s="85">
        <f>分析係数表!F39</f>
        <v>0.7050204525118241</v>
      </c>
      <c r="U36" s="86">
        <f t="shared" si="6"/>
        <v>0.11484960520335688</v>
      </c>
      <c r="V36" s="87">
        <f>分析係数表!D39</f>
        <v>5.942413396395245E-2</v>
      </c>
      <c r="W36" s="88">
        <f t="shared" si="7"/>
        <v>0</v>
      </c>
      <c r="X36" s="76">
        <f>分析係数表!E39</f>
        <v>7.513102390387319E-2</v>
      </c>
      <c r="Y36" s="89">
        <f t="shared" si="8"/>
        <v>0</v>
      </c>
    </row>
    <row r="37" spans="1:25" x14ac:dyDescent="0.2">
      <c r="A37" s="6" t="s">
        <v>25</v>
      </c>
      <c r="B37" s="5" t="s">
        <v>40</v>
      </c>
      <c r="C37" s="75">
        <f>最終需要_まとめ!C38</f>
        <v>100</v>
      </c>
      <c r="D37" s="76">
        <f>投入係数表!AI37</f>
        <v>0</v>
      </c>
      <c r="E37" s="77">
        <f t="shared" si="9"/>
        <v>0</v>
      </c>
      <c r="F37" s="76">
        <f>分析係数表!C40</f>
        <v>1</v>
      </c>
      <c r="G37" s="77">
        <f t="shared" si="0"/>
        <v>0</v>
      </c>
      <c r="H37" s="77">
        <v>1.0402881408820567E-2</v>
      </c>
      <c r="I37" s="77">
        <f t="shared" si="1"/>
        <v>100.01040288140882</v>
      </c>
      <c r="J37" s="76">
        <f>分析係数表!G40</f>
        <v>0.54480720679366534</v>
      </c>
      <c r="K37" s="78">
        <f t="shared" si="2"/>
        <v>54.486388244129479</v>
      </c>
      <c r="L37" s="79"/>
      <c r="M37" s="80"/>
      <c r="N37" s="81">
        <f>分析係数表!H40</f>
        <v>3.1654426986686419E-2</v>
      </c>
      <c r="O37" s="82">
        <f t="shared" si="3"/>
        <v>1.1423671279220953</v>
      </c>
      <c r="P37" s="76">
        <f>分析係数表!C40</f>
        <v>1</v>
      </c>
      <c r="Q37" s="82">
        <f t="shared" si="4"/>
        <v>1.1423671279220953</v>
      </c>
      <c r="R37" s="83">
        <v>1.1515016787271437</v>
      </c>
      <c r="S37" s="84">
        <f t="shared" si="5"/>
        <v>101.16190456013597</v>
      </c>
      <c r="T37" s="85">
        <f>分析係数表!F40</f>
        <v>0.74295960523295845</v>
      </c>
      <c r="U37" s="86">
        <f t="shared" si="6"/>
        <v>75.159208676612835</v>
      </c>
      <c r="V37" s="87">
        <f>分析係数表!D40</f>
        <v>9.2672710580674778E-2</v>
      </c>
      <c r="W37" s="88">
        <f t="shared" si="7"/>
        <v>9</v>
      </c>
      <c r="X37" s="76">
        <f>分析係数表!E40</f>
        <v>5.6242827633692906E-2</v>
      </c>
      <c r="Y37" s="89">
        <f t="shared" si="8"/>
        <v>6</v>
      </c>
    </row>
    <row r="38" spans="1:25" x14ac:dyDescent="0.2">
      <c r="A38" s="6" t="s">
        <v>26</v>
      </c>
      <c r="B38" s="5" t="s">
        <v>277</v>
      </c>
      <c r="C38" s="90"/>
      <c r="D38" s="76">
        <f>投入係数表!AI38</f>
        <v>2.2951572182694516E-5</v>
      </c>
      <c r="E38" s="77">
        <f t="shared" si="9"/>
        <v>2.2951572182694515E-3</v>
      </c>
      <c r="F38" s="76">
        <f>分析係数表!C41</f>
        <v>0.7716092186228849</v>
      </c>
      <c r="G38" s="77">
        <f t="shared" si="0"/>
        <v>1.7709644678055656E-3</v>
      </c>
      <c r="H38" s="77">
        <v>5.8822152564001586E-3</v>
      </c>
      <c r="I38" s="77">
        <f t="shared" si="1"/>
        <v>5.8822152564001586E-3</v>
      </c>
      <c r="J38" s="76">
        <f>分析係数表!G41</f>
        <v>0.4437271381292458</v>
      </c>
      <c r="K38" s="78">
        <f t="shared" si="2"/>
        <v>2.6100985415826302E-3</v>
      </c>
      <c r="L38" s="79"/>
      <c r="M38" s="80"/>
      <c r="N38" s="81">
        <f>分析係数表!H41</f>
        <v>4.8285080570498094E-2</v>
      </c>
      <c r="O38" s="82">
        <f t="shared" si="3"/>
        <v>1.7425458004975543</v>
      </c>
      <c r="P38" s="76">
        <f>分析係数表!C41</f>
        <v>0.7716092186228849</v>
      </c>
      <c r="Q38" s="82">
        <f t="shared" si="4"/>
        <v>1.3445644035365074</v>
      </c>
      <c r="R38" s="83">
        <v>1.3702961315103452</v>
      </c>
      <c r="S38" s="84">
        <f t="shared" si="5"/>
        <v>1.3761783467667454</v>
      </c>
      <c r="T38" s="85">
        <f>分析係数表!F41</f>
        <v>0.54924555826511057</v>
      </c>
      <c r="U38" s="86">
        <f t="shared" si="6"/>
        <v>0.75585984434225806</v>
      </c>
      <c r="V38" s="87">
        <f>分析係数表!D41</f>
        <v>0.13055216861174013</v>
      </c>
      <c r="W38" s="88">
        <f t="shared" si="7"/>
        <v>0</v>
      </c>
      <c r="X38" s="76">
        <f>分析係数表!E41</f>
        <v>0.12144552342797423</v>
      </c>
      <c r="Y38" s="89">
        <f t="shared" si="8"/>
        <v>0</v>
      </c>
    </row>
    <row r="39" spans="1:25" x14ac:dyDescent="0.2">
      <c r="A39" s="6" t="s">
        <v>51</v>
      </c>
      <c r="B39" s="5" t="s">
        <v>368</v>
      </c>
      <c r="C39" s="90"/>
      <c r="D39" s="76">
        <f>投入係数表!AI39</f>
        <v>1.623823731925637E-3</v>
      </c>
      <c r="E39" s="77">
        <f t="shared" si="9"/>
        <v>0.16238237319256371</v>
      </c>
      <c r="F39" s="76">
        <f>分析係数表!C42</f>
        <v>0.97588334268087495</v>
      </c>
      <c r="G39" s="77">
        <f>E39*F39</f>
        <v>0.15846625314361237</v>
      </c>
      <c r="H39" s="77">
        <v>0.17976396271129486</v>
      </c>
      <c r="I39" s="77">
        <f>C39+H39</f>
        <v>0.17976396271129486</v>
      </c>
      <c r="J39" s="76">
        <f>分析係数表!G42</f>
        <v>0.48510773130544993</v>
      </c>
      <c r="K39" s="78">
        <f>I39*J39</f>
        <v>8.7204888121353741E-2</v>
      </c>
      <c r="L39" s="79"/>
      <c r="M39" s="80"/>
      <c r="N39" s="81">
        <f>分析係数表!H42</f>
        <v>1.103120860117981E-2</v>
      </c>
      <c r="O39" s="82">
        <f t="shared" si="3"/>
        <v>0.39810198088689003</v>
      </c>
      <c r="P39" s="76">
        <f>分析係数表!C42</f>
        <v>0.97588334268087495</v>
      </c>
      <c r="Q39" s="82">
        <f>O39*P39</f>
        <v>0.38850109183577602</v>
      </c>
      <c r="R39" s="83">
        <v>0.41162799621227841</v>
      </c>
      <c r="S39" s="84">
        <f>I39+R39</f>
        <v>0.59139195892357321</v>
      </c>
      <c r="T39" s="85">
        <f>分析係数表!F42</f>
        <v>0.55931558935361214</v>
      </c>
      <c r="U39" s="86">
        <f>S39*T39</f>
        <v>0.33077474204432555</v>
      </c>
      <c r="V39" s="87">
        <f>分析係数表!D42</f>
        <v>8.2382762991128011E-2</v>
      </c>
      <c r="W39" s="88">
        <f>ROUND(S39*V39,0)</f>
        <v>0</v>
      </c>
      <c r="X39" s="76">
        <f>分析係数表!E42</f>
        <v>7.5982256020278832E-2</v>
      </c>
      <c r="Y39" s="89">
        <f>ROUND(S39*X39,0)</f>
        <v>0</v>
      </c>
    </row>
    <row r="40" spans="1:25" x14ac:dyDescent="0.2">
      <c r="A40" s="6" t="s">
        <v>195</v>
      </c>
      <c r="B40" s="5" t="s">
        <v>41</v>
      </c>
      <c r="C40" s="90"/>
      <c r="D40" s="76">
        <f>投入係数表!AI40</f>
        <v>6.3139775074592605E-2</v>
      </c>
      <c r="E40" s="77">
        <f t="shared" si="9"/>
        <v>6.3139775074592608</v>
      </c>
      <c r="F40" s="76">
        <f>分析係数表!C43</f>
        <v>0.34022693007694482</v>
      </c>
      <c r="G40" s="77">
        <f>E40*F40</f>
        <v>2.1481851839377444</v>
      </c>
      <c r="H40" s="77">
        <v>2.4962446762537787</v>
      </c>
      <c r="I40" s="77">
        <f>C40+H40</f>
        <v>2.4962446762537787</v>
      </c>
      <c r="J40" s="76">
        <f>分析係数表!G43</f>
        <v>0.33724329370148376</v>
      </c>
      <c r="K40" s="78">
        <f>I40*J40</f>
        <v>0.84184177650461833</v>
      </c>
      <c r="L40" s="79"/>
      <c r="M40" s="80"/>
      <c r="N40" s="81">
        <f>分析係数表!H43</f>
        <v>3.0928867340200058E-2</v>
      </c>
      <c r="O40" s="82">
        <f t="shared" si="3"/>
        <v>1.1161826233078938</v>
      </c>
      <c r="P40" s="76">
        <f>分析係数表!C43</f>
        <v>0.34022693007694482</v>
      </c>
      <c r="Q40" s="82">
        <f>O40*P40</f>
        <v>0.37975538733327563</v>
      </c>
      <c r="R40" s="83">
        <v>0.8335066748161496</v>
      </c>
      <c r="S40" s="84">
        <f>I40+R40</f>
        <v>3.3297513510699281</v>
      </c>
      <c r="T40" s="85">
        <f>分析係数表!F43</f>
        <v>0.5626289672791589</v>
      </c>
      <c r="U40" s="86">
        <f>S40*T40</f>
        <v>1.8734145639488577</v>
      </c>
      <c r="V40" s="87">
        <f>分析係数表!D43</f>
        <v>0.16253561953424389</v>
      </c>
      <c r="W40" s="88">
        <f>ROUND(S40*V40,0)</f>
        <v>1</v>
      </c>
      <c r="X40" s="76">
        <f>分析係数表!E43</f>
        <v>0.12361206642429007</v>
      </c>
      <c r="Y40" s="89">
        <f>ROUND(S40*X40,0)</f>
        <v>0</v>
      </c>
    </row>
    <row r="41" spans="1:25" x14ac:dyDescent="0.2">
      <c r="A41" s="6" t="s">
        <v>341</v>
      </c>
      <c r="B41" s="5" t="s">
        <v>42</v>
      </c>
      <c r="C41" s="90"/>
      <c r="D41" s="76">
        <f>投入係数表!AI41</f>
        <v>3.2189579986229059E-3</v>
      </c>
      <c r="E41" s="77">
        <f t="shared" si="9"/>
        <v>0.32189579986229061</v>
      </c>
      <c r="F41" s="76">
        <f>分析係数表!C44</f>
        <v>0.45077084579422144</v>
      </c>
      <c r="G41" s="77">
        <f>E41*F41</f>
        <v>0.14510124196153218</v>
      </c>
      <c r="H41" s="77">
        <v>0.15046772448603296</v>
      </c>
      <c r="I41" s="77">
        <f>C41+H41</f>
        <v>0.15046772448603296</v>
      </c>
      <c r="J41" s="76">
        <f>分析係数表!G44</f>
        <v>0.26937180019371798</v>
      </c>
      <c r="K41" s="78">
        <f>I41*J41</f>
        <v>4.0531761815855077E-2</v>
      </c>
      <c r="L41" s="79"/>
      <c r="M41" s="80"/>
      <c r="N41" s="81">
        <f>分析係数表!H44</f>
        <v>0.10969619474561307</v>
      </c>
      <c r="O41" s="82">
        <f t="shared" si="3"/>
        <v>3.9587930935611171</v>
      </c>
      <c r="P41" s="76">
        <f>分析係数表!C44</f>
        <v>0.45077084579422144</v>
      </c>
      <c r="Q41" s="82">
        <f>O41*P41</f>
        <v>1.7845085111088672</v>
      </c>
      <c r="R41" s="83">
        <v>1.8129674742196216</v>
      </c>
      <c r="S41" s="84">
        <f>I41+R41</f>
        <v>1.9634351987056546</v>
      </c>
      <c r="T41" s="85">
        <f>分析係数表!F44</f>
        <v>0.50977584059775838</v>
      </c>
      <c r="U41" s="86">
        <f>S41*T41</f>
        <v>1.0009118288794019</v>
      </c>
      <c r="V41" s="87">
        <f>分析係数表!D44</f>
        <v>0.18714542687145427</v>
      </c>
      <c r="W41" s="88">
        <f>ROUND(S41*V41,0)</f>
        <v>0</v>
      </c>
      <c r="X41" s="76">
        <f>分析係数表!E44</f>
        <v>0.13900650339006504</v>
      </c>
      <c r="Y41" s="89">
        <f>ROUND(S41*X41,0)</f>
        <v>0</v>
      </c>
    </row>
    <row r="42" spans="1:25" x14ac:dyDescent="0.2">
      <c r="A42" s="6" t="s">
        <v>342</v>
      </c>
      <c r="B42" s="5" t="s">
        <v>279</v>
      </c>
      <c r="C42" s="90"/>
      <c r="D42" s="76">
        <f>投入係数表!AI42</f>
        <v>2.0713793894881799E-3</v>
      </c>
      <c r="E42" s="77">
        <f t="shared" si="9"/>
        <v>0.20713793894881799</v>
      </c>
      <c r="F42" s="76">
        <f>分析係数表!C45</f>
        <v>1</v>
      </c>
      <c r="G42" s="77">
        <f>E42*F42</f>
        <v>0.20713793894881799</v>
      </c>
      <c r="H42" s="77">
        <v>0.21891976737483326</v>
      </c>
      <c r="I42" s="77">
        <f>C42+H42</f>
        <v>0.21891976737483326</v>
      </c>
      <c r="J42" s="76">
        <f>分析係数表!G45</f>
        <v>0</v>
      </c>
      <c r="K42" s="78">
        <f>I42*J42</f>
        <v>0</v>
      </c>
      <c r="L42" s="79"/>
      <c r="M42" s="80"/>
      <c r="N42" s="81">
        <f>分析係数表!H45</f>
        <v>0</v>
      </c>
      <c r="O42" s="82">
        <f t="shared" si="3"/>
        <v>0</v>
      </c>
      <c r="P42" s="76">
        <f>分析係数表!C45</f>
        <v>1</v>
      </c>
      <c r="Q42" s="82">
        <f>O42*P42</f>
        <v>0</v>
      </c>
      <c r="R42" s="83">
        <v>2.1458205980209116E-2</v>
      </c>
      <c r="S42" s="84">
        <f>I42+R42</f>
        <v>0.24037797335504238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1.4270140004590315E-2</v>
      </c>
      <c r="E43" s="77">
        <f t="shared" si="9"/>
        <v>1.4270140004590315</v>
      </c>
      <c r="F43" s="76">
        <f>分析係数表!C46</f>
        <v>7.4198450828512619E-2</v>
      </c>
      <c r="G43" s="77">
        <f>E43*F43</f>
        <v>0.10588222814465853</v>
      </c>
      <c r="H43" s="77">
        <v>0.11246278246745106</v>
      </c>
      <c r="I43" s="77">
        <f>C43+H43</f>
        <v>0.11246278246745106</v>
      </c>
      <c r="J43" s="76">
        <f>分析係数表!G46</f>
        <v>9.2287409360580098E-3</v>
      </c>
      <c r="K43" s="78">
        <f>I43*J43</f>
        <v>1.0378898843403526E-3</v>
      </c>
      <c r="L43" s="79"/>
      <c r="M43" s="80"/>
      <c r="N43" s="81">
        <f>分析係数表!H46</f>
        <v>2.0514344703613255E-2</v>
      </c>
      <c r="O43" s="82">
        <f t="shared" si="3"/>
        <v>0.74033603736144216</v>
      </c>
      <c r="P43" s="76">
        <f>分析係数表!C46</f>
        <v>7.4198450828512619E-2</v>
      </c>
      <c r="Q43" s="82">
        <f>O43*P43</f>
        <v>5.4931787064738849E-2</v>
      </c>
      <c r="R43" s="83">
        <v>6.5057407778113877E-2</v>
      </c>
      <c r="S43" s="84">
        <f>I43+R43</f>
        <v>0.17752019024556492</v>
      </c>
      <c r="T43" s="85">
        <f>分析係数表!F46</f>
        <v>0.31311799604482532</v>
      </c>
      <c r="U43" s="86">
        <f>S43*T43</f>
        <v>5.5584766227187436E-2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92">
        <f>投入係数表!AI44</f>
        <v>0.2484106036263484</v>
      </c>
      <c r="E44" s="91">
        <f>SUM(E5:E43)</f>
        <v>24.841060362634842</v>
      </c>
      <c r="F44" s="92">
        <f>分析係数表!C47</f>
        <v>0.51595339019249375</v>
      </c>
      <c r="G44" s="91">
        <f>SUM(G5:G43)</f>
        <v>9.2095679717849688</v>
      </c>
      <c r="H44" s="91">
        <f>SUM(H5:H43)</f>
        <v>10.778017143197133</v>
      </c>
      <c r="I44" s="91">
        <f>SUM(I5:I43)</f>
        <v>110.77801714319713</v>
      </c>
      <c r="J44" s="92">
        <f>分析係数表!G47</f>
        <v>0.27631170572057684</v>
      </c>
      <c r="K44" s="93">
        <f>SUM(K5:K43)</f>
        <v>57.527152405500061</v>
      </c>
      <c r="L44" s="94">
        <f>最終需要_まとめ!$L$33</f>
        <v>0.62733333333333341</v>
      </c>
      <c r="M44" s="91">
        <f>K44*L44</f>
        <v>36.088700275717045</v>
      </c>
      <c r="N44" s="95">
        <f>分析係数表!H47</f>
        <v>1</v>
      </c>
      <c r="O44" s="109">
        <f>SUM(O5:O43)</f>
        <v>36.088700275717045</v>
      </c>
      <c r="P44" s="92">
        <f>分析係数表!C47</f>
        <v>0.51595339019249375</v>
      </c>
      <c r="Q44" s="96">
        <f>SUM(Q5:Q43)</f>
        <v>20.659438796297916</v>
      </c>
      <c r="R44" s="91">
        <f>SUM(R5:R43)</f>
        <v>23.285336615379272</v>
      </c>
      <c r="S44" s="97">
        <f>SUM(S5:S43)</f>
        <v>134.0633537585764</v>
      </c>
      <c r="T44" s="98">
        <f>分析係数表!F47</f>
        <v>0.58636886885395456</v>
      </c>
      <c r="U44" s="99">
        <f>SUM(U5:U43)</f>
        <v>96.499061300796001</v>
      </c>
      <c r="V44" s="100">
        <f>分析係数表!D47</f>
        <v>7.5124891062718996E-2</v>
      </c>
      <c r="W44" s="101">
        <f>SUM(W5:W43)</f>
        <v>11</v>
      </c>
      <c r="X44" s="92">
        <f>分析係数表!E47</f>
        <v>6.0854966829428862E-2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277</v>
      </c>
      <c r="S2" s="3" t="s">
        <v>153</v>
      </c>
      <c r="U2" s="64" t="s">
        <v>210</v>
      </c>
      <c r="W2" s="3" t="s">
        <v>130</v>
      </c>
      <c r="Y2" s="3" t="s">
        <v>154</v>
      </c>
    </row>
    <row r="3" spans="1:25" ht="44" x14ac:dyDescent="0.2">
      <c r="B3" s="65"/>
      <c r="C3" s="66" t="s">
        <v>228</v>
      </c>
      <c r="D3" s="66" t="s">
        <v>318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1.638434070719387E-3</v>
      </c>
      <c r="E5" s="110">
        <f>$C$38*D5</f>
        <v>0.1638434070719387</v>
      </c>
      <c r="F5" s="85">
        <f>分析係数表!C8</f>
        <v>4.9649173197653385E-3</v>
      </c>
      <c r="G5" s="110">
        <f t="shared" ref="G5:G38" si="0">E5*F5</f>
        <v>8.134689695008312E-4</v>
      </c>
      <c r="H5" s="110">
        <f t="array" ref="H5:H43">MMULT(逆行列係数!C5:AO43,'34'!G5:G43)</f>
        <v>1.0390041863879058E-3</v>
      </c>
      <c r="I5" s="110">
        <f t="shared" ref="I5:I38" si="1">C5+H5</f>
        <v>1.0390041863879058E-3</v>
      </c>
      <c r="J5" s="85">
        <f>分析係数表!G8</f>
        <v>0.11989459815546773</v>
      </c>
      <c r="K5" s="111">
        <f t="shared" ref="K5:K38" si="2">I5*J5</f>
        <v>1.2457098940882666E-4</v>
      </c>
      <c r="L5" s="79" t="s">
        <v>188</v>
      </c>
      <c r="M5" s="80" t="s">
        <v>188</v>
      </c>
      <c r="N5" s="81">
        <f>分析係数表!H8</f>
        <v>9.9138626395589742E-3</v>
      </c>
      <c r="O5" s="82">
        <f t="shared" ref="O5:O43" si="3">$M$44*N5</f>
        <v>0.30427921195058572</v>
      </c>
      <c r="P5" s="76">
        <f>分析係数表!C8</f>
        <v>4.9649173197653385E-3</v>
      </c>
      <c r="Q5" s="82">
        <f t="shared" ref="Q5:Q38" si="4">O5*P5</f>
        <v>1.5107211294580114E-3</v>
      </c>
      <c r="R5" s="83">
        <f t="array" ref="R5:R43">MMULT(逆行列係数!C5:AO43,'34'!Q5:Q43)</f>
        <v>2.2873130378426652E-3</v>
      </c>
      <c r="S5" s="84">
        <f t="shared" ref="S5:S38" si="5">I5+R5</f>
        <v>3.3263172242305713E-3</v>
      </c>
      <c r="T5" s="85">
        <f>分析係数表!F8</f>
        <v>0.45454545454545453</v>
      </c>
      <c r="U5" s="86">
        <f t="shared" ref="U5:U43" si="6">S5*T5</f>
        <v>1.5119623746502595E-3</v>
      </c>
      <c r="V5" s="87">
        <f>分析係数表!D8</f>
        <v>0.96442687747035571</v>
      </c>
      <c r="W5" s="167">
        <f t="shared" ref="W5:W43" si="7">ROUND(S5*V5,0)</f>
        <v>0</v>
      </c>
      <c r="X5" s="76">
        <f>分析係数表!E8</f>
        <v>0.8458498023715415</v>
      </c>
      <c r="Y5" s="166">
        <f t="shared" ref="Y5:Y43" si="8">ROUND(S5*X5,0)</f>
        <v>0</v>
      </c>
    </row>
    <row r="6" spans="1:25" x14ac:dyDescent="0.2">
      <c r="A6" s="6" t="s">
        <v>220</v>
      </c>
      <c r="B6" s="5" t="s">
        <v>266</v>
      </c>
      <c r="C6" s="90"/>
      <c r="D6" s="107">
        <f>投入係数表!AJ6</f>
        <v>2.7216512802647623E-5</v>
      </c>
      <c r="E6" s="110">
        <f t="shared" ref="E6:E43" si="9">$C$38*D6</f>
        <v>2.7216512802647622E-3</v>
      </c>
      <c r="F6" s="85">
        <f>分析係数表!C9</f>
        <v>0.15391380826737022</v>
      </c>
      <c r="G6" s="110">
        <f t="shared" si="0"/>
        <v>4.1889971332131329E-4</v>
      </c>
      <c r="H6" s="110">
        <v>5.9274861728451738E-4</v>
      </c>
      <c r="I6" s="110">
        <f t="shared" si="1"/>
        <v>5.9274861728451738E-4</v>
      </c>
      <c r="J6" s="85">
        <f>分析係数表!G9</f>
        <v>0.24468085106382978</v>
      </c>
      <c r="K6" s="111">
        <f t="shared" si="2"/>
        <v>1.4503423614408404E-4</v>
      </c>
      <c r="L6" s="79"/>
      <c r="M6" s="80"/>
      <c r="N6" s="81">
        <f>分析係数表!H9</f>
        <v>5.2529564767522905E-4</v>
      </c>
      <c r="O6" s="82">
        <f t="shared" si="3"/>
        <v>1.6122529787522016E-2</v>
      </c>
      <c r="P6" s="76">
        <f>分析係数表!C9</f>
        <v>0.15391380826737022</v>
      </c>
      <c r="Q6" s="82">
        <f t="shared" si="4"/>
        <v>2.4814799585016287E-3</v>
      </c>
      <c r="R6" s="83">
        <v>2.8771532951496867E-3</v>
      </c>
      <c r="S6" s="84">
        <f t="shared" si="5"/>
        <v>3.4699019124342042E-3</v>
      </c>
      <c r="T6" s="85">
        <f>分析係数表!F9</f>
        <v>0.66489361702127658</v>
      </c>
      <c r="U6" s="86">
        <f t="shared" si="6"/>
        <v>2.3071156332674231E-3</v>
      </c>
      <c r="V6" s="87">
        <f>分析係数表!D9</f>
        <v>4.2553191489361701E-2</v>
      </c>
      <c r="W6" s="167">
        <f t="shared" si="7"/>
        <v>0</v>
      </c>
      <c r="X6" s="76">
        <f>分析係数表!E9</f>
        <v>3.7234042553191488E-2</v>
      </c>
      <c r="Y6" s="166">
        <f t="shared" si="8"/>
        <v>0</v>
      </c>
    </row>
    <row r="7" spans="1:25" x14ac:dyDescent="0.2">
      <c r="A7" s="6" t="s">
        <v>221</v>
      </c>
      <c r="B7" s="5" t="s">
        <v>267</v>
      </c>
      <c r="C7" s="90"/>
      <c r="D7" s="107">
        <f>投入係数表!AJ7</f>
        <v>3.6470127155547813E-4</v>
      </c>
      <c r="E7" s="110">
        <f t="shared" si="9"/>
        <v>3.6470127155547816E-2</v>
      </c>
      <c r="F7" s="85">
        <f>分析係数表!C10</f>
        <v>3.7301329873500322E-3</v>
      </c>
      <c r="G7" s="110">
        <f t="shared" si="0"/>
        <v>1.3603842435575911E-4</v>
      </c>
      <c r="H7" s="110">
        <v>1.680761658488863E-4</v>
      </c>
      <c r="I7" s="110">
        <f t="shared" si="1"/>
        <v>1.680761658488863E-4</v>
      </c>
      <c r="J7" s="85">
        <f>分析係数表!G10</f>
        <v>0.17857142857142858</v>
      </c>
      <c r="K7" s="111">
        <f t="shared" si="2"/>
        <v>3.0013601044443981E-5</v>
      </c>
      <c r="L7" s="79"/>
      <c r="M7" s="80"/>
      <c r="N7" s="81">
        <f>分析係数表!H10</f>
        <v>9.7827374022421611E-4</v>
      </c>
      <c r="O7" s="82">
        <f t="shared" si="3"/>
        <v>3.002546772835038E-2</v>
      </c>
      <c r="P7" s="76">
        <f>分析係数表!C10</f>
        <v>3.7301329873500322E-3</v>
      </c>
      <c r="Q7" s="82">
        <f t="shared" si="4"/>
        <v>1.1199898763413358E-4</v>
      </c>
      <c r="R7" s="83">
        <v>2.2026406762302219E-4</v>
      </c>
      <c r="S7" s="84">
        <f t="shared" si="5"/>
        <v>3.8834023347190851E-4</v>
      </c>
      <c r="T7" s="85">
        <f>分析係数表!F10</f>
        <v>0.5178571428571429</v>
      </c>
      <c r="U7" s="86">
        <f t="shared" si="6"/>
        <v>2.0110476376223837E-4</v>
      </c>
      <c r="V7" s="87">
        <f>分析係数表!D10</f>
        <v>0</v>
      </c>
      <c r="W7" s="167">
        <f t="shared" si="7"/>
        <v>0</v>
      </c>
      <c r="X7" s="76">
        <f>分析係数表!E10</f>
        <v>0</v>
      </c>
      <c r="Y7" s="166">
        <f t="shared" si="8"/>
        <v>0</v>
      </c>
    </row>
    <row r="8" spans="1:25" x14ac:dyDescent="0.2">
      <c r="A8" s="6" t="s">
        <v>222</v>
      </c>
      <c r="B8" s="5" t="s">
        <v>27</v>
      </c>
      <c r="C8" s="90"/>
      <c r="D8" s="107">
        <f>投入係数表!AJ8</f>
        <v>1.0886605121059049E-5</v>
      </c>
      <c r="E8" s="110">
        <f t="shared" si="9"/>
        <v>1.088660512105905E-3</v>
      </c>
      <c r="F8" s="85">
        <f>分析係数表!C11</f>
        <v>0.13696369636963701</v>
      </c>
      <c r="G8" s="110">
        <f t="shared" si="0"/>
        <v>1.4910696782968671E-4</v>
      </c>
      <c r="H8" s="110">
        <v>2.0083112827119238E-3</v>
      </c>
      <c r="I8" s="110">
        <f t="shared" si="1"/>
        <v>2.0083112827119238E-3</v>
      </c>
      <c r="J8" s="85">
        <f>分析係数表!G11</f>
        <v>0.3392857142857143</v>
      </c>
      <c r="K8" s="111">
        <f t="shared" si="2"/>
        <v>6.8139132806297419E-4</v>
      </c>
      <c r="L8" s="79"/>
      <c r="M8" s="80"/>
      <c r="N8" s="81">
        <f>分析係数表!H11</f>
        <v>-1.9072761791536302E-5</v>
      </c>
      <c r="O8" s="82">
        <f t="shared" si="3"/>
        <v>-5.853868606664574E-4</v>
      </c>
      <c r="P8" s="76">
        <f>分析係数表!C11</f>
        <v>0.13696369636963701</v>
      </c>
      <c r="Q8" s="82">
        <f t="shared" si="4"/>
        <v>-8.0176748243095683E-5</v>
      </c>
      <c r="R8" s="83">
        <v>1.4754093953245021E-3</v>
      </c>
      <c r="S8" s="84">
        <f t="shared" si="5"/>
        <v>3.4837206780364257E-3</v>
      </c>
      <c r="T8" s="85">
        <f>分析係数表!F11</f>
        <v>0.56043956043956045</v>
      </c>
      <c r="U8" s="86">
        <f t="shared" si="6"/>
        <v>1.952414885492942E-3</v>
      </c>
      <c r="V8" s="87">
        <f>分析係数表!D11</f>
        <v>6.868131868131868E-3</v>
      </c>
      <c r="W8" s="167">
        <f t="shared" si="7"/>
        <v>0</v>
      </c>
      <c r="X8" s="76">
        <f>分析係数表!E11</f>
        <v>5.4945054945054949E-3</v>
      </c>
      <c r="Y8" s="166">
        <f t="shared" si="8"/>
        <v>0</v>
      </c>
    </row>
    <row r="9" spans="1:25" x14ac:dyDescent="0.2">
      <c r="A9" s="6" t="s">
        <v>223</v>
      </c>
      <c r="B9" s="5" t="s">
        <v>191</v>
      </c>
      <c r="C9" s="90"/>
      <c r="D9" s="107">
        <f>投入係数表!AJ9</f>
        <v>6.0583957498693605E-3</v>
      </c>
      <c r="E9" s="110">
        <f t="shared" si="9"/>
        <v>0.60583957498693608</v>
      </c>
      <c r="F9" s="85">
        <f>分析係数表!C12</f>
        <v>0.20704451619317732</v>
      </c>
      <c r="G9" s="110">
        <f t="shared" si="0"/>
        <v>0.12543576169385035</v>
      </c>
      <c r="H9" s="110">
        <v>0.1521743414453412</v>
      </c>
      <c r="I9" s="110">
        <f t="shared" si="1"/>
        <v>0.1521743414453412</v>
      </c>
      <c r="J9" s="85">
        <f>分析係数表!G12</f>
        <v>0.14105339609201503</v>
      </c>
      <c r="K9" s="111">
        <f t="shared" si="2"/>
        <v>2.1464707658931253E-2</v>
      </c>
      <c r="L9" s="79"/>
      <c r="M9" s="80"/>
      <c r="N9" s="81">
        <f>分析係数表!H12</f>
        <v>8.4721207878004259E-2</v>
      </c>
      <c r="O9" s="82">
        <f t="shared" si="3"/>
        <v>2.6002884350804041</v>
      </c>
      <c r="P9" s="76">
        <f>分析係数表!C12</f>
        <v>0.20704451619317732</v>
      </c>
      <c r="Q9" s="82">
        <f t="shared" si="4"/>
        <v>0.53837546100393641</v>
      </c>
      <c r="R9" s="83">
        <v>0.61413659426803135</v>
      </c>
      <c r="S9" s="84">
        <f t="shared" si="5"/>
        <v>0.76631093571337261</v>
      </c>
      <c r="T9" s="85">
        <f>分析係数表!F12</f>
        <v>0.31004441526879617</v>
      </c>
      <c r="U9" s="86">
        <f t="shared" si="6"/>
        <v>0.23759042597733665</v>
      </c>
      <c r="V9" s="87">
        <f>分析係数表!D12</f>
        <v>2.1317233962316856E-2</v>
      </c>
      <c r="W9" s="167">
        <f t="shared" si="7"/>
        <v>0</v>
      </c>
      <c r="X9" s="76">
        <f>分析係数表!E12</f>
        <v>2.1753704764166097E-2</v>
      </c>
      <c r="Y9" s="166">
        <f t="shared" si="8"/>
        <v>0</v>
      </c>
    </row>
    <row r="10" spans="1:25" x14ac:dyDescent="0.2">
      <c r="A10" s="6" t="s">
        <v>224</v>
      </c>
      <c r="B10" s="5" t="s">
        <v>28</v>
      </c>
      <c r="C10" s="90"/>
      <c r="D10" s="107">
        <f>投入係数表!AJ10</f>
        <v>2.6563316495384079E-3</v>
      </c>
      <c r="E10" s="110">
        <f t="shared" si="9"/>
        <v>0.26563316495384082</v>
      </c>
      <c r="F10" s="85">
        <f>分析係数表!C13</f>
        <v>0</v>
      </c>
      <c r="G10" s="110">
        <f t="shared" si="0"/>
        <v>0</v>
      </c>
      <c r="H10" s="110">
        <v>0</v>
      </c>
      <c r="I10" s="110">
        <f t="shared" si="1"/>
        <v>0</v>
      </c>
      <c r="J10" s="85">
        <f>分析係数表!G13</f>
        <v>0.24503025064822817</v>
      </c>
      <c r="K10" s="111">
        <f t="shared" si="2"/>
        <v>0</v>
      </c>
      <c r="L10" s="79"/>
      <c r="M10" s="80"/>
      <c r="N10" s="81">
        <f>分析係数表!H13</f>
        <v>1.3607620839853172E-2</v>
      </c>
      <c r="O10" s="82">
        <f t="shared" si="3"/>
        <v>0.41764913396632297</v>
      </c>
      <c r="P10" s="76">
        <f>分析係数表!C13</f>
        <v>0</v>
      </c>
      <c r="Q10" s="82">
        <f t="shared" si="4"/>
        <v>0</v>
      </c>
      <c r="R10" s="83">
        <v>0</v>
      </c>
      <c r="S10" s="84">
        <f t="shared" si="5"/>
        <v>0</v>
      </c>
      <c r="T10" s="85">
        <f>分析係数表!F13</f>
        <v>0.38375108038029387</v>
      </c>
      <c r="U10" s="86">
        <f t="shared" si="6"/>
        <v>0</v>
      </c>
      <c r="V10" s="87">
        <f>分析係数表!D13</f>
        <v>0.14001728608470182</v>
      </c>
      <c r="W10" s="167">
        <f t="shared" si="7"/>
        <v>0</v>
      </c>
      <c r="X10" s="76">
        <f>分析係数表!E13</f>
        <v>0.11279170267934313</v>
      </c>
      <c r="Y10" s="166">
        <f t="shared" si="8"/>
        <v>0</v>
      </c>
    </row>
    <row r="11" spans="1:25" x14ac:dyDescent="0.2">
      <c r="A11" s="6" t="s">
        <v>225</v>
      </c>
      <c r="B11" s="5" t="s">
        <v>268</v>
      </c>
      <c r="C11" s="90"/>
      <c r="D11" s="107">
        <f>投入係数表!AJ11</f>
        <v>3.7068890437206062E-3</v>
      </c>
      <c r="E11" s="110">
        <f t="shared" si="9"/>
        <v>0.37068890437206065</v>
      </c>
      <c r="F11" s="85">
        <f>分析係数表!C14</f>
        <v>3.4828780992665287E-2</v>
      </c>
      <c r="G11" s="110">
        <f t="shared" si="0"/>
        <v>1.2910642666785547E-2</v>
      </c>
      <c r="H11" s="110">
        <v>1.6960892452356071E-2</v>
      </c>
      <c r="I11" s="110">
        <f t="shared" si="1"/>
        <v>1.6960892452356071E-2</v>
      </c>
      <c r="J11" s="85">
        <f>分析係数表!G14</f>
        <v>0.17656215254614188</v>
      </c>
      <c r="K11" s="111">
        <f t="shared" si="2"/>
        <v>2.9946516804915989E-3</v>
      </c>
      <c r="L11" s="79"/>
      <c r="M11" s="80"/>
      <c r="N11" s="81">
        <f>分析係数表!H14</f>
        <v>1.0569488826143035E-3</v>
      </c>
      <c r="O11" s="82">
        <f t="shared" si="3"/>
        <v>3.244018852859952E-2</v>
      </c>
      <c r="P11" s="76">
        <f>分析係数表!C14</f>
        <v>3.4828780992665287E-2</v>
      </c>
      <c r="Q11" s="82">
        <f t="shared" si="4"/>
        <v>1.1298522216233655E-3</v>
      </c>
      <c r="R11" s="83">
        <v>4.7652485911353435E-3</v>
      </c>
      <c r="S11" s="84">
        <f t="shared" si="5"/>
        <v>2.1726141043491416E-2</v>
      </c>
      <c r="T11" s="85">
        <f>分析係数表!F14</f>
        <v>0.31487658438959304</v>
      </c>
      <c r="U11" s="86">
        <f t="shared" si="6"/>
        <v>6.8410530837411257E-3</v>
      </c>
      <c r="V11" s="87">
        <f>分析係数表!D14</f>
        <v>7.0491438736935738E-2</v>
      </c>
      <c r="W11" s="167">
        <f t="shared" si="7"/>
        <v>0</v>
      </c>
      <c r="X11" s="76">
        <f>分析係数表!E14</f>
        <v>6.4487436068490098E-2</v>
      </c>
      <c r="Y11" s="166">
        <f t="shared" si="8"/>
        <v>0</v>
      </c>
    </row>
    <row r="12" spans="1:25" x14ac:dyDescent="0.2">
      <c r="A12" s="6" t="s">
        <v>226</v>
      </c>
      <c r="B12" s="5" t="s">
        <v>29</v>
      </c>
      <c r="C12" s="90"/>
      <c r="D12" s="107">
        <f>投入係数表!AJ12</f>
        <v>0.18319979097718167</v>
      </c>
      <c r="E12" s="110">
        <f t="shared" si="9"/>
        <v>18.319979097718168</v>
      </c>
      <c r="F12" s="85">
        <f>分析係数表!C15</f>
        <v>0</v>
      </c>
      <c r="G12" s="110">
        <f t="shared" si="0"/>
        <v>0</v>
      </c>
      <c r="H12" s="110">
        <v>0</v>
      </c>
      <c r="I12" s="110">
        <f t="shared" si="1"/>
        <v>0</v>
      </c>
      <c r="J12" s="85">
        <f>分析係数表!G15</f>
        <v>9.5595018450184505E-2</v>
      </c>
      <c r="K12" s="111">
        <f t="shared" si="2"/>
        <v>0</v>
      </c>
      <c r="L12" s="79"/>
      <c r="M12" s="80"/>
      <c r="N12" s="81">
        <f>分析係数表!H15</f>
        <v>7.7419518905477774E-3</v>
      </c>
      <c r="O12" s="82">
        <f t="shared" si="3"/>
        <v>0.23761828319219286</v>
      </c>
      <c r="P12" s="76">
        <f>分析係数表!C15</f>
        <v>0</v>
      </c>
      <c r="Q12" s="82">
        <f t="shared" si="4"/>
        <v>0</v>
      </c>
      <c r="R12" s="83">
        <v>0</v>
      </c>
      <c r="S12" s="84">
        <f t="shared" si="5"/>
        <v>0</v>
      </c>
      <c r="T12" s="85">
        <f>分析係数表!F15</f>
        <v>0.30402444649446492</v>
      </c>
      <c r="U12" s="86">
        <f t="shared" si="6"/>
        <v>0</v>
      </c>
      <c r="V12" s="87">
        <f>分析係数表!D15</f>
        <v>4.8662361623616236E-2</v>
      </c>
      <c r="W12" s="167">
        <f t="shared" si="7"/>
        <v>0</v>
      </c>
      <c r="X12" s="76">
        <f>分析係数表!E15</f>
        <v>4.289667896678967E-2</v>
      </c>
      <c r="Y12" s="166">
        <f t="shared" si="8"/>
        <v>0</v>
      </c>
    </row>
    <row r="13" spans="1:25" x14ac:dyDescent="0.2">
      <c r="A13" s="6" t="s">
        <v>227</v>
      </c>
      <c r="B13" s="5" t="s">
        <v>30</v>
      </c>
      <c r="C13" s="90"/>
      <c r="D13" s="107">
        <f>投入係数表!AJ13</f>
        <v>2.2589705626197528E-3</v>
      </c>
      <c r="E13" s="110">
        <f t="shared" si="9"/>
        <v>0.22589705626197529</v>
      </c>
      <c r="F13" s="85">
        <f>分析係数表!C16</f>
        <v>1.5929944110702698E-2</v>
      </c>
      <c r="G13" s="110">
        <f t="shared" si="0"/>
        <v>3.5985274810255295E-3</v>
      </c>
      <c r="H13" s="110">
        <v>4.7558415332299292E-3</v>
      </c>
      <c r="I13" s="110">
        <f t="shared" si="1"/>
        <v>4.7558415332299292E-3</v>
      </c>
      <c r="J13" s="85">
        <f>分析係数表!G16</f>
        <v>3.3304867634500426E-2</v>
      </c>
      <c r="K13" s="111">
        <f t="shared" si="2"/>
        <v>1.5839267275488236E-4</v>
      </c>
      <c r="L13" s="79"/>
      <c r="M13" s="80"/>
      <c r="N13" s="81">
        <f>分析係数表!H16</f>
        <v>1.5715955716225912E-2</v>
      </c>
      <c r="O13" s="82">
        <f t="shared" si="3"/>
        <v>0.48235877318916093</v>
      </c>
      <c r="P13" s="76">
        <f>分析係数表!C16</f>
        <v>1.5929944110702698E-2</v>
      </c>
      <c r="Q13" s="82">
        <f t="shared" si="4"/>
        <v>7.6839482982104532E-3</v>
      </c>
      <c r="R13" s="83">
        <v>8.9133336764781832E-3</v>
      </c>
      <c r="S13" s="84">
        <f t="shared" si="5"/>
        <v>1.3669175209708112E-2</v>
      </c>
      <c r="T13" s="85">
        <f>分析係数表!F16</f>
        <v>0.28693424423569597</v>
      </c>
      <c r="U13" s="86">
        <f t="shared" si="6"/>
        <v>3.9221544581229083E-3</v>
      </c>
      <c r="V13" s="87">
        <f>分析係数表!D16</f>
        <v>2.8181041844577284E-2</v>
      </c>
      <c r="W13" s="167">
        <f t="shared" si="7"/>
        <v>0</v>
      </c>
      <c r="X13" s="76">
        <f>分析係数表!E16</f>
        <v>2.1349274124679761E-2</v>
      </c>
      <c r="Y13" s="166">
        <f t="shared" si="8"/>
        <v>0</v>
      </c>
    </row>
    <row r="14" spans="1:25" x14ac:dyDescent="0.2">
      <c r="A14" s="6" t="s">
        <v>2</v>
      </c>
      <c r="B14" s="5" t="s">
        <v>365</v>
      </c>
      <c r="C14" s="90"/>
      <c r="D14" s="107">
        <f>投入係数表!AJ14</f>
        <v>2.3896098240724613E-3</v>
      </c>
      <c r="E14" s="110">
        <f t="shared" si="9"/>
        <v>0.23896098240724614</v>
      </c>
      <c r="F14" s="85">
        <f>分析係数表!C17</f>
        <v>3.0755163958272713E-2</v>
      </c>
      <c r="G14" s="110">
        <f t="shared" si="0"/>
        <v>7.3492841935647764E-3</v>
      </c>
      <c r="H14" s="110">
        <v>1.1494608336271309E-2</v>
      </c>
      <c r="I14" s="110">
        <f t="shared" si="1"/>
        <v>1.1494608336271309E-2</v>
      </c>
      <c r="J14" s="85">
        <f>分析係数表!G17</f>
        <v>0.21735668789808918</v>
      </c>
      <c r="K14" s="111">
        <f t="shared" si="2"/>
        <v>2.4984299966576973E-3</v>
      </c>
      <c r="L14" s="79"/>
      <c r="M14" s="80"/>
      <c r="N14" s="81">
        <f>分析係数表!H17</f>
        <v>2.8450203005708319E-3</v>
      </c>
      <c r="O14" s="82">
        <f t="shared" si="3"/>
        <v>8.7320206716079901E-2</v>
      </c>
      <c r="P14" s="76">
        <f>分析係数表!C17</f>
        <v>3.0755163958272713E-2</v>
      </c>
      <c r="Q14" s="82">
        <f t="shared" si="4"/>
        <v>2.6855472744233035E-3</v>
      </c>
      <c r="R14" s="83">
        <v>5.735157789951738E-3</v>
      </c>
      <c r="S14" s="84">
        <f t="shared" si="5"/>
        <v>1.7229766126223046E-2</v>
      </c>
      <c r="T14" s="85">
        <f>分析係数表!F17</f>
        <v>0.33877388535031849</v>
      </c>
      <c r="U14" s="86">
        <f t="shared" si="6"/>
        <v>5.8369948142578875E-3</v>
      </c>
      <c r="V14" s="87">
        <f>分析係数表!D17</f>
        <v>5.8320063694267517E-2</v>
      </c>
      <c r="W14" s="167">
        <f t="shared" si="7"/>
        <v>0</v>
      </c>
      <c r="X14" s="76">
        <f>分析係数表!E17</f>
        <v>5.5732484076433123E-2</v>
      </c>
      <c r="Y14" s="166">
        <f t="shared" si="8"/>
        <v>0</v>
      </c>
    </row>
    <row r="15" spans="1:25" x14ac:dyDescent="0.2">
      <c r="A15" s="6" t="s">
        <v>3</v>
      </c>
      <c r="B15" s="5" t="s">
        <v>31</v>
      </c>
      <c r="C15" s="90"/>
      <c r="D15" s="107">
        <f>投入係数表!AJ15</f>
        <v>7.2395924055042673E-4</v>
      </c>
      <c r="E15" s="110">
        <f t="shared" si="9"/>
        <v>7.2395924055042679E-2</v>
      </c>
      <c r="F15" s="85">
        <f>分析係数表!C18</f>
        <v>0.10308017346825304</v>
      </c>
      <c r="G15" s="110">
        <f t="shared" si="0"/>
        <v>7.4625844099882729E-3</v>
      </c>
      <c r="H15" s="110">
        <v>1.1251432403489317E-2</v>
      </c>
      <c r="I15" s="110">
        <f t="shared" si="1"/>
        <v>1.1251432403489317E-2</v>
      </c>
      <c r="J15" s="85">
        <f>分析係数表!G18</f>
        <v>0.21565836298932384</v>
      </c>
      <c r="K15" s="111">
        <f t="shared" si="2"/>
        <v>2.4264654934215393E-3</v>
      </c>
      <c r="L15" s="79"/>
      <c r="M15" s="80"/>
      <c r="N15" s="81">
        <f>分析係数表!H18</f>
        <v>4.148325689659146E-4</v>
      </c>
      <c r="O15" s="82">
        <f t="shared" si="3"/>
        <v>1.273216421949545E-2</v>
      </c>
      <c r="P15" s="76">
        <f>分析係数表!C18</f>
        <v>0.10308017346825304</v>
      </c>
      <c r="Q15" s="82">
        <f t="shared" si="4"/>
        <v>1.3124336963718757E-3</v>
      </c>
      <c r="R15" s="83">
        <v>3.2779535039484222E-3</v>
      </c>
      <c r="S15" s="84">
        <f t="shared" si="5"/>
        <v>1.4529385907437738E-2</v>
      </c>
      <c r="T15" s="85">
        <f>分析係数表!F18</f>
        <v>0.45978647686832741</v>
      </c>
      <c r="U15" s="86">
        <f t="shared" si="6"/>
        <v>6.6804151574411238E-3</v>
      </c>
      <c r="V15" s="87">
        <f>分析係数表!D18</f>
        <v>3.6120996441281139E-2</v>
      </c>
      <c r="W15" s="167">
        <f t="shared" si="7"/>
        <v>0</v>
      </c>
      <c r="X15" s="76">
        <f>分析係数表!E18</f>
        <v>3.3096085409252671E-2</v>
      </c>
      <c r="Y15" s="166">
        <f t="shared" si="8"/>
        <v>0</v>
      </c>
    </row>
    <row r="16" spans="1:25" x14ac:dyDescent="0.2">
      <c r="A16" s="6" t="s">
        <v>4</v>
      </c>
      <c r="B16" s="5" t="s">
        <v>32</v>
      </c>
      <c r="C16" s="90"/>
      <c r="D16" s="107">
        <f>投入係数表!AJ16</f>
        <v>0</v>
      </c>
      <c r="E16" s="110">
        <f t="shared" si="9"/>
        <v>0</v>
      </c>
      <c r="F16" s="85">
        <f>分析係数表!C19</f>
        <v>0.24776062511911567</v>
      </c>
      <c r="G16" s="110">
        <f t="shared" si="0"/>
        <v>0</v>
      </c>
      <c r="H16" s="110">
        <v>6.2202285329124064E-3</v>
      </c>
      <c r="I16" s="110">
        <f t="shared" si="1"/>
        <v>6.2202285329124064E-3</v>
      </c>
      <c r="J16" s="85">
        <f>分析係数表!G19</f>
        <v>5.7676438653637349E-2</v>
      </c>
      <c r="K16" s="111">
        <f t="shared" si="2"/>
        <v>3.5876062939012705E-4</v>
      </c>
      <c r="L16" s="79"/>
      <c r="M16" s="80"/>
      <c r="N16" s="81">
        <f>分析係数表!H19</f>
        <v>-1.0648958666941103E-4</v>
      </c>
      <c r="O16" s="82">
        <f t="shared" si="3"/>
        <v>-3.2684099720543874E-3</v>
      </c>
      <c r="P16" s="76">
        <f>分析係数表!C19</f>
        <v>0.24776062511911567</v>
      </c>
      <c r="Q16" s="82">
        <f t="shared" si="4"/>
        <v>-8.0978329782174644E-4</v>
      </c>
      <c r="R16" s="83">
        <v>2.7717193754298155E-3</v>
      </c>
      <c r="S16" s="84">
        <f t="shared" si="5"/>
        <v>8.991947908342221E-3</v>
      </c>
      <c r="T16" s="85">
        <f>分析係数表!F19</f>
        <v>0.24017372421281216</v>
      </c>
      <c r="U16" s="86">
        <f t="shared" si="6"/>
        <v>2.1596296170741575E-3</v>
      </c>
      <c r="V16" s="87">
        <f>分析係数表!D19</f>
        <v>1.0727470141150924E-2</v>
      </c>
      <c r="W16" s="167">
        <f t="shared" si="7"/>
        <v>0</v>
      </c>
      <c r="X16" s="76">
        <f>分析係数表!E19</f>
        <v>1.2160694896851249E-2</v>
      </c>
      <c r="Y16" s="166">
        <f t="shared" si="8"/>
        <v>0</v>
      </c>
    </row>
    <row r="17" spans="1:25" x14ac:dyDescent="0.2">
      <c r="A17" s="6" t="s">
        <v>5</v>
      </c>
      <c r="B17" s="5" t="s">
        <v>33</v>
      </c>
      <c r="C17" s="90"/>
      <c r="D17" s="107">
        <f>投入係数表!AJ17</f>
        <v>1.6928670963246822E-3</v>
      </c>
      <c r="E17" s="110">
        <f t="shared" si="9"/>
        <v>0.16928670963246822</v>
      </c>
      <c r="F17" s="85">
        <f>分析係数表!C20</f>
        <v>4.2097488921713389E-2</v>
      </c>
      <c r="G17" s="110">
        <f t="shared" si="0"/>
        <v>7.1265453833461419E-3</v>
      </c>
      <c r="H17" s="110">
        <v>8.4672917113712519E-3</v>
      </c>
      <c r="I17" s="110">
        <f t="shared" si="1"/>
        <v>8.4672917113712519E-3</v>
      </c>
      <c r="J17" s="85">
        <f>分析係数表!G20</f>
        <v>0.10005104645227157</v>
      </c>
      <c r="K17" s="111">
        <f t="shared" si="2"/>
        <v>8.471613963393392E-4</v>
      </c>
      <c r="L17" s="79"/>
      <c r="M17" s="80"/>
      <c r="N17" s="81">
        <f>分析係数表!H20</f>
        <v>5.1814336200340294E-4</v>
      </c>
      <c r="O17" s="82">
        <f t="shared" si="3"/>
        <v>1.5903009714772095E-2</v>
      </c>
      <c r="P17" s="76">
        <f>分析係数表!C20</f>
        <v>4.2097488921713389E-2</v>
      </c>
      <c r="Q17" s="82">
        <f t="shared" si="4"/>
        <v>6.6947677528951869E-4</v>
      </c>
      <c r="R17" s="83">
        <v>1.5608030717450413E-3</v>
      </c>
      <c r="S17" s="84">
        <f t="shared" si="5"/>
        <v>1.0028094783116294E-2</v>
      </c>
      <c r="T17" s="85">
        <f>分析係数表!F20</f>
        <v>0.22307299642674835</v>
      </c>
      <c r="U17" s="86">
        <f t="shared" si="6"/>
        <v>2.2369971517211948E-3</v>
      </c>
      <c r="V17" s="87">
        <f>分析係数表!D20</f>
        <v>2.5523226135783564E-2</v>
      </c>
      <c r="W17" s="167">
        <f t="shared" si="7"/>
        <v>0</v>
      </c>
      <c r="X17" s="76">
        <f>分析係数表!E20</f>
        <v>2.7054619703930576E-2</v>
      </c>
      <c r="Y17" s="166">
        <f t="shared" si="8"/>
        <v>0</v>
      </c>
    </row>
    <row r="18" spans="1:25" x14ac:dyDescent="0.2">
      <c r="A18" s="6" t="s">
        <v>6</v>
      </c>
      <c r="B18" s="5" t="s">
        <v>34</v>
      </c>
      <c r="C18" s="90"/>
      <c r="D18" s="107">
        <f>投入係数表!AJ18</f>
        <v>2.9938164082912385E-4</v>
      </c>
      <c r="E18" s="110">
        <f t="shared" si="9"/>
        <v>2.9938164082912385E-2</v>
      </c>
      <c r="F18" s="85">
        <f>分析係数表!C21</f>
        <v>2.2200270354580387E-2</v>
      </c>
      <c r="G18" s="110">
        <f t="shared" si="0"/>
        <v>6.6463533656044315E-4</v>
      </c>
      <c r="H18" s="110">
        <v>2.3049490478244776E-3</v>
      </c>
      <c r="I18" s="110">
        <f t="shared" si="1"/>
        <v>2.3049490478244776E-3</v>
      </c>
      <c r="J18" s="85">
        <f>分析係数表!G21</f>
        <v>0.28466453674121406</v>
      </c>
      <c r="K18" s="111">
        <f t="shared" si="2"/>
        <v>6.5613725291105733E-4</v>
      </c>
      <c r="L18" s="79"/>
      <c r="M18" s="80"/>
      <c r="N18" s="81">
        <f>分析係数表!H21</f>
        <v>8.5827428061913363E-4</v>
      </c>
      <c r="O18" s="82">
        <f t="shared" si="3"/>
        <v>2.6342408729990587E-2</v>
      </c>
      <c r="P18" s="76">
        <f>分析係数表!C21</f>
        <v>2.2200270354580387E-2</v>
      </c>
      <c r="Q18" s="82">
        <f t="shared" si="4"/>
        <v>5.8480859559664961E-4</v>
      </c>
      <c r="R18" s="83">
        <v>1.6291824642533878E-3</v>
      </c>
      <c r="S18" s="84">
        <f t="shared" si="5"/>
        <v>3.9341315120778649E-3</v>
      </c>
      <c r="T18" s="85">
        <f>分析係数表!F21</f>
        <v>0.42523961661341853</v>
      </c>
      <c r="U18" s="86">
        <f t="shared" si="6"/>
        <v>1.6729485759027598E-3</v>
      </c>
      <c r="V18" s="87">
        <f>分析係数表!D21</f>
        <v>0.11693290734824281</v>
      </c>
      <c r="W18" s="167">
        <f t="shared" si="7"/>
        <v>0</v>
      </c>
      <c r="X18" s="76">
        <f>分析係数表!E21</f>
        <v>9.0095846645367406E-2</v>
      </c>
      <c r="Y18" s="166">
        <f t="shared" si="8"/>
        <v>0</v>
      </c>
    </row>
    <row r="19" spans="1:25" x14ac:dyDescent="0.2">
      <c r="A19" s="6" t="s">
        <v>7</v>
      </c>
      <c r="B19" s="5" t="s">
        <v>269</v>
      </c>
      <c r="C19" s="90"/>
      <c r="D19" s="107">
        <f>投入係数表!AJ19</f>
        <v>0</v>
      </c>
      <c r="E19" s="110">
        <f t="shared" si="9"/>
        <v>0</v>
      </c>
      <c r="F19" s="85">
        <f>分析係数表!C22</f>
        <v>3.5555555555555562E-2</v>
      </c>
      <c r="G19" s="110">
        <f t="shared" si="0"/>
        <v>0</v>
      </c>
      <c r="H19" s="110">
        <v>1.7756345667900213E-3</v>
      </c>
      <c r="I19" s="110">
        <f t="shared" si="1"/>
        <v>1.7756345667900213E-3</v>
      </c>
      <c r="J19" s="85">
        <f>分析係数表!G22</f>
        <v>0.1945879458794588</v>
      </c>
      <c r="K19" s="111">
        <f t="shared" si="2"/>
        <v>3.4551708298423292E-4</v>
      </c>
      <c r="L19" s="79"/>
      <c r="M19" s="80"/>
      <c r="N19" s="81">
        <f>分析係数表!H22</f>
        <v>4.0529618807014647E-5</v>
      </c>
      <c r="O19" s="82">
        <f t="shared" si="3"/>
        <v>1.2439470789162223E-3</v>
      </c>
      <c r="P19" s="76">
        <f>分析係数表!C22</f>
        <v>3.5555555555555562E-2</v>
      </c>
      <c r="Q19" s="82">
        <f t="shared" si="4"/>
        <v>4.4229229472576804E-5</v>
      </c>
      <c r="R19" s="83">
        <v>7.2078570245428565E-4</v>
      </c>
      <c r="S19" s="84">
        <f t="shared" si="5"/>
        <v>2.496420269244307E-3</v>
      </c>
      <c r="T19" s="85">
        <f>分析係数表!F22</f>
        <v>0.41303813038130383</v>
      </c>
      <c r="U19" s="86">
        <f t="shared" si="6"/>
        <v>1.0311167606546596E-3</v>
      </c>
      <c r="V19" s="87">
        <f>分析係数表!D22</f>
        <v>2.3370233702337023E-2</v>
      </c>
      <c r="W19" s="167">
        <f t="shared" si="7"/>
        <v>0</v>
      </c>
      <c r="X19" s="76">
        <f>分析係数表!E22</f>
        <v>2.1033210332103321E-2</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0.215879455230368</v>
      </c>
      <c r="K20" s="111">
        <f t="shared" si="2"/>
        <v>0</v>
      </c>
      <c r="L20" s="79"/>
      <c r="M20" s="80"/>
      <c r="N20" s="81">
        <f>分析係数表!H23</f>
        <v>2.3840952239420378E-5</v>
      </c>
      <c r="O20" s="82">
        <f t="shared" si="3"/>
        <v>7.317335758330718E-4</v>
      </c>
      <c r="P20" s="76">
        <f>分析係数表!C23</f>
        <v>0</v>
      </c>
      <c r="Q20" s="82">
        <f t="shared" si="4"/>
        <v>0</v>
      </c>
      <c r="R20" s="83">
        <v>0</v>
      </c>
      <c r="S20" s="84">
        <f t="shared" si="5"/>
        <v>0</v>
      </c>
      <c r="T20" s="85">
        <f>分析係数表!F23</f>
        <v>0.44146624166908144</v>
      </c>
      <c r="U20" s="86">
        <f t="shared" si="6"/>
        <v>0</v>
      </c>
      <c r="V20" s="87">
        <f>分析係数表!D23</f>
        <v>8.5482468849608806E-2</v>
      </c>
      <c r="W20" s="167">
        <f t="shared" si="7"/>
        <v>0</v>
      </c>
      <c r="X20" s="76">
        <f>分析係数表!E23</f>
        <v>8.3164300202839755E-2</v>
      </c>
      <c r="Y20" s="166">
        <f t="shared" si="8"/>
        <v>0</v>
      </c>
    </row>
    <row r="21" spans="1:25" x14ac:dyDescent="0.2">
      <c r="A21" s="6" t="s">
        <v>9</v>
      </c>
      <c r="B21" s="5" t="s">
        <v>271</v>
      </c>
      <c r="C21" s="90"/>
      <c r="D21" s="107">
        <f>投入係数表!AJ21</f>
        <v>1.4021947395924056E-2</v>
      </c>
      <c r="E21" s="110">
        <f t="shared" si="9"/>
        <v>1.4021947395924055</v>
      </c>
      <c r="F21" s="85">
        <f>分析係数表!C24</f>
        <v>0.31901223099551013</v>
      </c>
      <c r="G21" s="110">
        <f t="shared" si="0"/>
        <v>0.44731727216754164</v>
      </c>
      <c r="H21" s="110">
        <v>0.47610475068785812</v>
      </c>
      <c r="I21" s="110">
        <f t="shared" si="1"/>
        <v>0.47610475068785812</v>
      </c>
      <c r="J21" s="85">
        <f>分析係数表!G24</f>
        <v>0.20822960902035437</v>
      </c>
      <c r="K21" s="111">
        <f t="shared" si="2"/>
        <v>9.9139106088465989E-2</v>
      </c>
      <c r="L21" s="79"/>
      <c r="M21" s="80"/>
      <c r="N21" s="81">
        <f>分析係数表!H24</f>
        <v>2.9960129980871608E-4</v>
      </c>
      <c r="O21" s="82">
        <f t="shared" si="3"/>
        <v>9.1954519363022687E-3</v>
      </c>
      <c r="P21" s="76">
        <f>分析係数表!C24</f>
        <v>0.31901223099551013</v>
      </c>
      <c r="Q21" s="82">
        <f t="shared" si="4"/>
        <v>2.9334616372117704E-3</v>
      </c>
      <c r="R21" s="83">
        <v>1.2450775829535479E-2</v>
      </c>
      <c r="S21" s="84">
        <f t="shared" si="5"/>
        <v>0.48855552651739359</v>
      </c>
      <c r="T21" s="85">
        <f>分析係数表!F24</f>
        <v>0.39288329184360815</v>
      </c>
      <c r="U21" s="86">
        <f t="shared" si="6"/>
        <v>0.19194530350654079</v>
      </c>
      <c r="V21" s="87">
        <f>分析係数表!D24</f>
        <v>9.7085956948308683E-2</v>
      </c>
      <c r="W21" s="167">
        <f t="shared" si="7"/>
        <v>0</v>
      </c>
      <c r="X21" s="76">
        <f>分析係数表!E24</f>
        <v>9.7525259920925464E-2</v>
      </c>
      <c r="Y21" s="166">
        <f t="shared" si="8"/>
        <v>0</v>
      </c>
    </row>
    <row r="22" spans="1:25" x14ac:dyDescent="0.2">
      <c r="A22" s="6" t="s">
        <v>10</v>
      </c>
      <c r="B22" s="5" t="s">
        <v>272</v>
      </c>
      <c r="C22" s="90"/>
      <c r="D22" s="107">
        <f>投入係数表!AJ22</f>
        <v>0</v>
      </c>
      <c r="E22" s="110">
        <f t="shared" si="9"/>
        <v>0</v>
      </c>
      <c r="F22" s="85">
        <f>分析係数表!C25</f>
        <v>9.6759875721260657E-3</v>
      </c>
      <c r="G22" s="110">
        <f t="shared" si="0"/>
        <v>0</v>
      </c>
      <c r="H22" s="110">
        <v>1.1976213346865392E-3</v>
      </c>
      <c r="I22" s="110">
        <f t="shared" si="1"/>
        <v>1.1976213346865392E-3</v>
      </c>
      <c r="J22" s="85">
        <f>分析係数表!G25</f>
        <v>0.19730305180979418</v>
      </c>
      <c r="K22" s="111">
        <f t="shared" si="2"/>
        <v>2.3629434424617311E-4</v>
      </c>
      <c r="L22" s="79"/>
      <c r="M22" s="80"/>
      <c r="N22" s="81">
        <f>分析係数表!H25</f>
        <v>4.8079253682831098E-4</v>
      </c>
      <c r="O22" s="82">
        <f t="shared" si="3"/>
        <v>1.4756627112633616E-2</v>
      </c>
      <c r="P22" s="76">
        <f>分析係数表!C25</f>
        <v>9.6759875721260657E-3</v>
      </c>
      <c r="Q22" s="82">
        <f t="shared" si="4"/>
        <v>1.4278494054834141E-4</v>
      </c>
      <c r="R22" s="83">
        <v>1.0522989036756576E-3</v>
      </c>
      <c r="S22" s="84">
        <f t="shared" si="5"/>
        <v>2.249920238362197E-3</v>
      </c>
      <c r="T22" s="85">
        <f>分析係数表!F25</f>
        <v>0.35095812633073104</v>
      </c>
      <c r="U22" s="86">
        <f t="shared" si="6"/>
        <v>7.8962779124918845E-4</v>
      </c>
      <c r="V22" s="87">
        <f>分析係数表!D25</f>
        <v>5.2164655784244146E-2</v>
      </c>
      <c r="W22" s="167">
        <f t="shared" si="7"/>
        <v>0</v>
      </c>
      <c r="X22" s="76">
        <f>分析係数表!E25</f>
        <v>4.9325762952448546E-2</v>
      </c>
      <c r="Y22" s="166">
        <f t="shared" si="8"/>
        <v>0</v>
      </c>
    </row>
    <row r="23" spans="1:25" x14ac:dyDescent="0.2">
      <c r="A23" s="6" t="s">
        <v>11</v>
      </c>
      <c r="B23" s="5" t="s">
        <v>35</v>
      </c>
      <c r="C23" s="90"/>
      <c r="D23" s="107">
        <f>投入係数表!AJ23</f>
        <v>9.7979446089531435E-5</v>
      </c>
      <c r="E23" s="110">
        <f t="shared" si="9"/>
        <v>9.7979446089531443E-3</v>
      </c>
      <c r="F23" s="85">
        <f>分析係数表!C26</f>
        <v>0.20974434975917011</v>
      </c>
      <c r="G23" s="110">
        <f t="shared" si="0"/>
        <v>2.0550635209812436E-3</v>
      </c>
      <c r="H23" s="110">
        <v>1.1417131804328842E-2</v>
      </c>
      <c r="I23" s="110">
        <f t="shared" si="1"/>
        <v>1.1417131804328842E-2</v>
      </c>
      <c r="J23" s="85">
        <f>分析係数表!G26</f>
        <v>0.19643642762868455</v>
      </c>
      <c r="K23" s="111">
        <f t="shared" si="2"/>
        <v>2.242740585408195E-3</v>
      </c>
      <c r="L23" s="79"/>
      <c r="M23" s="80"/>
      <c r="N23" s="81">
        <f>分析係数表!H26</f>
        <v>9.4871095944733495E-3</v>
      </c>
      <c r="O23" s="82">
        <f t="shared" si="3"/>
        <v>0.29118118094317375</v>
      </c>
      <c r="P23" s="76">
        <f>分析係数表!C26</f>
        <v>0.20974434975917011</v>
      </c>
      <c r="Q23" s="82">
        <f t="shared" si="4"/>
        <v>6.107360745903323E-2</v>
      </c>
      <c r="R23" s="83">
        <v>6.6917987900595985E-2</v>
      </c>
      <c r="S23" s="84">
        <f t="shared" si="5"/>
        <v>7.8335119704924822E-2</v>
      </c>
      <c r="T23" s="85">
        <f>分析係数表!F26</f>
        <v>0.33536547042926279</v>
      </c>
      <c r="U23" s="86">
        <f t="shared" si="6"/>
        <v>2.6270894270974725E-2</v>
      </c>
      <c r="V23" s="87">
        <f>分析係数表!D26</f>
        <v>1.7817861856577209E-2</v>
      </c>
      <c r="W23" s="167">
        <f t="shared" si="7"/>
        <v>0</v>
      </c>
      <c r="X23" s="76">
        <f>分析係数表!E26</f>
        <v>1.8226384262459934E-2</v>
      </c>
      <c r="Y23" s="166">
        <f t="shared" si="8"/>
        <v>0</v>
      </c>
    </row>
    <row r="24" spans="1:25" x14ac:dyDescent="0.2">
      <c r="A24" s="6" t="s">
        <v>12</v>
      </c>
      <c r="B24" s="5" t="s">
        <v>366</v>
      </c>
      <c r="C24" s="90"/>
      <c r="D24" s="107">
        <f>投入係数表!AJ24</f>
        <v>1.6329907681588575E-5</v>
      </c>
      <c r="E24" s="110">
        <f t="shared" si="9"/>
        <v>1.6329907681588574E-3</v>
      </c>
      <c r="F24" s="85">
        <f>分析係数表!C27</f>
        <v>0.55184986183604545</v>
      </c>
      <c r="G24" s="110">
        <f t="shared" si="0"/>
        <v>9.0116572978800324E-4</v>
      </c>
      <c r="H24" s="110">
        <v>4.1452424735116313E-3</v>
      </c>
      <c r="I24" s="110">
        <f t="shared" si="1"/>
        <v>4.1452424735116313E-3</v>
      </c>
      <c r="J24" s="85">
        <f>分析係数表!G27</f>
        <v>0.17101045662340392</v>
      </c>
      <c r="K24" s="111">
        <f t="shared" si="2"/>
        <v>7.0887980820995235E-4</v>
      </c>
      <c r="L24" s="79"/>
      <c r="M24" s="80"/>
      <c r="N24" s="81">
        <f>分析係数表!H27</f>
        <v>1.0662468539876775E-2</v>
      </c>
      <c r="O24" s="82">
        <f t="shared" si="3"/>
        <v>0.32725564623174419</v>
      </c>
      <c r="P24" s="76">
        <f>分析係数表!C27</f>
        <v>0.55184986183604545</v>
      </c>
      <c r="Q24" s="82">
        <f t="shared" si="4"/>
        <v>0.18059598315805381</v>
      </c>
      <c r="R24" s="83">
        <v>0.18563237875386826</v>
      </c>
      <c r="S24" s="84">
        <f t="shared" si="5"/>
        <v>0.1897776212273799</v>
      </c>
      <c r="T24" s="85">
        <f>分析係数表!F27</f>
        <v>0.32260522305711731</v>
      </c>
      <c r="U24" s="86">
        <f t="shared" si="6"/>
        <v>6.1223251827308013E-2</v>
      </c>
      <c r="V24" s="87">
        <f>分析係数表!D27</f>
        <v>2.1648888655351795E-2</v>
      </c>
      <c r="W24" s="167">
        <f t="shared" si="7"/>
        <v>0</v>
      </c>
      <c r="X24" s="76">
        <f>分析係数表!E27</f>
        <v>2.6115285586674374E-2</v>
      </c>
      <c r="Y24" s="166">
        <f t="shared" si="8"/>
        <v>0</v>
      </c>
    </row>
    <row r="25" spans="1:25" x14ac:dyDescent="0.2">
      <c r="A25" s="6" t="s">
        <v>13</v>
      </c>
      <c r="B25" s="5" t="s">
        <v>192</v>
      </c>
      <c r="C25" s="90"/>
      <c r="D25" s="107">
        <f>投入係数表!AJ25</f>
        <v>0</v>
      </c>
      <c r="E25" s="110">
        <f t="shared" si="9"/>
        <v>0</v>
      </c>
      <c r="F25" s="85">
        <f>分析係数表!C28</f>
        <v>0.10247957574888922</v>
      </c>
      <c r="G25" s="110">
        <f t="shared" si="0"/>
        <v>0</v>
      </c>
      <c r="H25" s="110">
        <v>1.4930658557977769E-2</v>
      </c>
      <c r="I25" s="110">
        <f t="shared" si="1"/>
        <v>1.4930658557977769E-2</v>
      </c>
      <c r="J25" s="85">
        <f>分析係数表!G28</f>
        <v>0.12481362671124566</v>
      </c>
      <c r="K25" s="111">
        <f t="shared" si="2"/>
        <v>1.8635496438085028E-3</v>
      </c>
      <c r="L25" s="79"/>
      <c r="M25" s="80"/>
      <c r="N25" s="81">
        <f>分析係数表!H28</f>
        <v>1.8186673066637845E-2</v>
      </c>
      <c r="O25" s="82">
        <f t="shared" si="3"/>
        <v>0.55819076276466162</v>
      </c>
      <c r="P25" s="76">
        <f>分析係数表!C28</f>
        <v>0.10247957574888922</v>
      </c>
      <c r="Q25" s="82">
        <f t="shared" si="4"/>
        <v>5.7203152555071392E-2</v>
      </c>
      <c r="R25" s="83">
        <v>6.6796043355280402E-2</v>
      </c>
      <c r="S25" s="84">
        <f t="shared" si="5"/>
        <v>8.1726701913258176E-2</v>
      </c>
      <c r="T25" s="85">
        <f>分析係数表!F28</f>
        <v>0.21379840057832197</v>
      </c>
      <c r="U25" s="86">
        <f t="shared" si="6"/>
        <v>1.7473038153595886E-2</v>
      </c>
      <c r="V25" s="87">
        <f>分析係数表!D28</f>
        <v>1.5632765553698098E-2</v>
      </c>
      <c r="W25" s="167">
        <f t="shared" si="7"/>
        <v>0</v>
      </c>
      <c r="X25" s="76">
        <f>分析係数表!E28</f>
        <v>1.5564993448696517E-2</v>
      </c>
      <c r="Y25" s="166">
        <f t="shared" si="8"/>
        <v>0</v>
      </c>
    </row>
    <row r="26" spans="1:25" x14ac:dyDescent="0.2">
      <c r="A26" s="6" t="s">
        <v>14</v>
      </c>
      <c r="B26" s="5" t="s">
        <v>50</v>
      </c>
      <c r="C26" s="90"/>
      <c r="D26" s="107">
        <f>投入係数表!AJ26</f>
        <v>3.1952186030308307E-3</v>
      </c>
      <c r="E26" s="110">
        <f t="shared" si="9"/>
        <v>0.31952186030308305</v>
      </c>
      <c r="F26" s="85">
        <f>分析係数表!C29</f>
        <v>7.3115977067071958E-2</v>
      </c>
      <c r="G26" s="110">
        <f t="shared" si="0"/>
        <v>2.3362153010348389E-2</v>
      </c>
      <c r="H26" s="110">
        <v>2.959477931289628E-2</v>
      </c>
      <c r="I26" s="110">
        <f t="shared" si="1"/>
        <v>2.959477931289628E-2</v>
      </c>
      <c r="J26" s="85">
        <f>分析係数表!G29</f>
        <v>0.26098100897122217</v>
      </c>
      <c r="K26" s="111">
        <f t="shared" si="2"/>
        <v>7.7236753653603246E-3</v>
      </c>
      <c r="L26" s="79"/>
      <c r="M26" s="80"/>
      <c r="N26" s="81">
        <f>分析係数表!H29</f>
        <v>9.6190295301981418E-3</v>
      </c>
      <c r="O26" s="82">
        <f t="shared" si="3"/>
        <v>0.29523010672945005</v>
      </c>
      <c r="P26" s="76">
        <f>分析係数表!C29</f>
        <v>7.3115977067071958E-2</v>
      </c>
      <c r="Q26" s="82">
        <f t="shared" si="4"/>
        <v>2.1586037713139675E-2</v>
      </c>
      <c r="R26" s="83">
        <v>3.0007888406903209E-2</v>
      </c>
      <c r="S26" s="84">
        <f t="shared" si="5"/>
        <v>5.9602667719799489E-2</v>
      </c>
      <c r="T26" s="85">
        <f>分析係数表!F29</f>
        <v>0.46988232552720494</v>
      </c>
      <c r="U26" s="86">
        <f t="shared" si="6"/>
        <v>2.8006240115804652E-2</v>
      </c>
      <c r="V26" s="87">
        <f>分析係数表!D29</f>
        <v>9.2857975066992893E-2</v>
      </c>
      <c r="W26" s="167">
        <f t="shared" si="7"/>
        <v>0</v>
      </c>
      <c r="X26" s="76">
        <f>分析係数表!E29</f>
        <v>6.7808458580915762E-2</v>
      </c>
      <c r="Y26" s="166">
        <f t="shared" si="8"/>
        <v>0</v>
      </c>
    </row>
    <row r="27" spans="1:25" x14ac:dyDescent="0.2">
      <c r="A27" s="6" t="s">
        <v>15</v>
      </c>
      <c r="B27" s="5" t="s">
        <v>36</v>
      </c>
      <c r="C27" s="90"/>
      <c r="D27" s="107">
        <f>投入係数表!AJ27</f>
        <v>2.1827643267723395E-3</v>
      </c>
      <c r="E27" s="110">
        <f t="shared" si="9"/>
        <v>0.21827643267723396</v>
      </c>
      <c r="F27" s="85">
        <f>分析係数表!C30</f>
        <v>1</v>
      </c>
      <c r="G27" s="110">
        <f t="shared" si="0"/>
        <v>0.21827643267723396</v>
      </c>
      <c r="H27" s="110">
        <v>0.28690158052023673</v>
      </c>
      <c r="I27" s="110">
        <f t="shared" si="1"/>
        <v>0.28690158052023673</v>
      </c>
      <c r="J27" s="85">
        <f>分析係数表!G30</f>
        <v>0.34448146018035225</v>
      </c>
      <c r="K27" s="111">
        <f t="shared" si="2"/>
        <v>9.8832275385662055E-2</v>
      </c>
      <c r="L27" s="79"/>
      <c r="M27" s="80"/>
      <c r="N27" s="81">
        <f>分析係数表!H30</f>
        <v>0</v>
      </c>
      <c r="O27" s="82">
        <f t="shared" si="3"/>
        <v>0</v>
      </c>
      <c r="P27" s="76">
        <f>分析係数表!C30</f>
        <v>1</v>
      </c>
      <c r="Q27" s="82">
        <f t="shared" si="4"/>
        <v>0</v>
      </c>
      <c r="R27" s="83">
        <v>0.11396784133867975</v>
      </c>
      <c r="S27" s="84">
        <f t="shared" si="5"/>
        <v>0.4008694218589165</v>
      </c>
      <c r="T27" s="85">
        <f>分析係数表!F30</f>
        <v>0.44085379748895859</v>
      </c>
      <c r="U27" s="86">
        <f t="shared" si="6"/>
        <v>0.17672480692370668</v>
      </c>
      <c r="V27" s="87">
        <f>分析係数表!D30</f>
        <v>8.9752910919883244E-2</v>
      </c>
      <c r="W27" s="167">
        <f t="shared" si="7"/>
        <v>0</v>
      </c>
      <c r="X27" s="76">
        <f>分析係数表!E30</f>
        <v>6.6422145779301819E-2</v>
      </c>
      <c r="Y27" s="166">
        <f t="shared" si="8"/>
        <v>0</v>
      </c>
    </row>
    <row r="28" spans="1:25" x14ac:dyDescent="0.2">
      <c r="A28" s="6" t="s">
        <v>16</v>
      </c>
      <c r="B28" s="5" t="s">
        <v>193</v>
      </c>
      <c r="C28" s="90"/>
      <c r="D28" s="107">
        <f>投入係数表!AJ28</f>
        <v>1.0608996690472043E-2</v>
      </c>
      <c r="E28" s="110">
        <f t="shared" si="9"/>
        <v>1.0608996690472043</v>
      </c>
      <c r="F28" s="85">
        <f>分析係数表!C31</f>
        <v>1.6119481544838443E-2</v>
      </c>
      <c r="G28" s="110">
        <f t="shared" si="0"/>
        <v>1.7101152636131621E-2</v>
      </c>
      <c r="H28" s="110">
        <v>2.1109329159347007E-2</v>
      </c>
      <c r="I28" s="110">
        <f t="shared" si="1"/>
        <v>2.1109329159347007E-2</v>
      </c>
      <c r="J28" s="85">
        <f>分析係数表!G31</f>
        <v>7.1065989847715741E-2</v>
      </c>
      <c r="K28" s="111">
        <f t="shared" si="2"/>
        <v>1.5001553717302442E-3</v>
      </c>
      <c r="L28" s="79"/>
      <c r="M28" s="80"/>
      <c r="N28" s="81">
        <f>分析係数表!H31</f>
        <v>2.0936329558250998E-2</v>
      </c>
      <c r="O28" s="82">
        <f t="shared" si="3"/>
        <v>0.64258403517740936</v>
      </c>
      <c r="P28" s="76">
        <f>分析係数表!C31</f>
        <v>1.6119481544838443E-2</v>
      </c>
      <c r="Q28" s="82">
        <f t="shared" si="4"/>
        <v>1.0358121496050067E-2</v>
      </c>
      <c r="R28" s="83">
        <v>1.4717893447086924E-2</v>
      </c>
      <c r="S28" s="84">
        <f t="shared" si="5"/>
        <v>3.582722260643393E-2</v>
      </c>
      <c r="T28" s="85">
        <f>分析係数表!F31</f>
        <v>0.34619289340101522</v>
      </c>
      <c r="U28" s="86">
        <f t="shared" si="6"/>
        <v>1.2403129856643625E-2</v>
      </c>
      <c r="V28" s="87">
        <f>分析係数表!D31</f>
        <v>2.6395939086294416E-2</v>
      </c>
      <c r="W28" s="167">
        <f t="shared" si="7"/>
        <v>0</v>
      </c>
      <c r="X28" s="76">
        <f>分析係数表!E31</f>
        <v>2.3350253807106598E-2</v>
      </c>
      <c r="Y28" s="166">
        <f t="shared" si="8"/>
        <v>0</v>
      </c>
    </row>
    <row r="29" spans="1:25" x14ac:dyDescent="0.2">
      <c r="A29" s="6" t="s">
        <v>17</v>
      </c>
      <c r="B29" s="5" t="s">
        <v>273</v>
      </c>
      <c r="C29" s="90"/>
      <c r="D29" s="107">
        <f>投入係数表!AJ29</f>
        <v>4.4961679149973875E-3</v>
      </c>
      <c r="E29" s="110">
        <f t="shared" si="9"/>
        <v>0.44961679149973877</v>
      </c>
      <c r="F29" s="85">
        <f>分析係数表!C32</f>
        <v>1</v>
      </c>
      <c r="G29" s="110">
        <f t="shared" si="0"/>
        <v>0.44961679149973877</v>
      </c>
      <c r="H29" s="110">
        <v>0.53448927671548774</v>
      </c>
      <c r="I29" s="110">
        <f t="shared" si="1"/>
        <v>0.53448927671548774</v>
      </c>
      <c r="J29" s="85">
        <f>分析係数表!G32</f>
        <v>0.14031413612565444</v>
      </c>
      <c r="K29" s="111">
        <f t="shared" si="2"/>
        <v>7.4996401130759532E-2</v>
      </c>
      <c r="L29" s="79"/>
      <c r="M29" s="80"/>
      <c r="N29" s="81">
        <f>分析係数表!H32</f>
        <v>7.8667195406007442E-3</v>
      </c>
      <c r="O29" s="82">
        <f t="shared" si="3"/>
        <v>0.24144768890571927</v>
      </c>
      <c r="P29" s="76">
        <f>分析係数表!C32</f>
        <v>1</v>
      </c>
      <c r="Q29" s="82">
        <f t="shared" si="4"/>
        <v>0.24144768890571927</v>
      </c>
      <c r="R29" s="83">
        <v>0.32138891350337895</v>
      </c>
      <c r="S29" s="84">
        <f t="shared" si="5"/>
        <v>0.85587819021886669</v>
      </c>
      <c r="T29" s="85">
        <f>分析係数表!F32</f>
        <v>0.48305318269495728</v>
      </c>
      <c r="U29" s="86">
        <f t="shared" si="6"/>
        <v>0.41343468378442361</v>
      </c>
      <c r="V29" s="87">
        <f>分析係数表!D32</f>
        <v>1.4549462661890328E-2</v>
      </c>
      <c r="W29" s="167">
        <f t="shared" si="7"/>
        <v>0</v>
      </c>
      <c r="X29" s="76">
        <f>分析係数表!E32</f>
        <v>2.1824193992835493E-2</v>
      </c>
      <c r="Y29" s="166">
        <f t="shared" si="8"/>
        <v>0</v>
      </c>
    </row>
    <row r="30" spans="1:25" x14ac:dyDescent="0.2">
      <c r="A30" s="6" t="s">
        <v>18</v>
      </c>
      <c r="B30" s="5" t="s">
        <v>274</v>
      </c>
      <c r="C30" s="90"/>
      <c r="D30" s="107">
        <f>投入係数表!AJ30</f>
        <v>3.7177756488416653E-3</v>
      </c>
      <c r="E30" s="110">
        <f t="shared" si="9"/>
        <v>0.37177756488416652</v>
      </c>
      <c r="F30" s="85">
        <f>分析係数表!C33</f>
        <v>0.76063364256957811</v>
      </c>
      <c r="G30" s="110">
        <f t="shared" si="0"/>
        <v>0.28278652340349125</v>
      </c>
      <c r="H30" s="110">
        <v>0.31329045559720403</v>
      </c>
      <c r="I30" s="110">
        <f t="shared" si="1"/>
        <v>0.31329045559720403</v>
      </c>
      <c r="J30" s="85">
        <f>分析係数表!G33</f>
        <v>0.50769407441433168</v>
      </c>
      <c r="K30" s="111">
        <f t="shared" si="2"/>
        <v>0.15905570787726678</v>
      </c>
      <c r="L30" s="79"/>
      <c r="M30" s="80"/>
      <c r="N30" s="81">
        <f>分析係数表!H33</f>
        <v>8.9800920101816757E-4</v>
      </c>
      <c r="O30" s="82">
        <f t="shared" si="3"/>
        <v>2.7561964689712372E-2</v>
      </c>
      <c r="P30" s="76">
        <f>分析係数表!C33</f>
        <v>0.76063364256957811</v>
      </c>
      <c r="Q30" s="82">
        <f t="shared" si="4"/>
        <v>2.0964557598310014E-2</v>
      </c>
      <c r="R30" s="83">
        <v>6.8665133419956281E-2</v>
      </c>
      <c r="S30" s="84">
        <f t="shared" si="5"/>
        <v>0.38195558901716031</v>
      </c>
      <c r="T30" s="85">
        <f>分析係数表!F33</f>
        <v>0.64710610932475887</v>
      </c>
      <c r="U30" s="86">
        <f t="shared" si="6"/>
        <v>0.24716579514374121</v>
      </c>
      <c r="V30" s="87">
        <f>分析係数表!D33</f>
        <v>7.6136885622416176E-2</v>
      </c>
      <c r="W30" s="167">
        <f t="shared" si="7"/>
        <v>0</v>
      </c>
      <c r="X30" s="76">
        <f>分析係数表!E33</f>
        <v>7.3954983922829579E-2</v>
      </c>
      <c r="Y30" s="166">
        <f t="shared" si="8"/>
        <v>0</v>
      </c>
    </row>
    <row r="31" spans="1:25" x14ac:dyDescent="0.2">
      <c r="A31" s="6" t="s">
        <v>19</v>
      </c>
      <c r="B31" s="5" t="s">
        <v>275</v>
      </c>
      <c r="C31" s="90"/>
      <c r="D31" s="107">
        <f>投入係数表!AJ31</f>
        <v>6.2979010625326598E-2</v>
      </c>
      <c r="E31" s="110">
        <f t="shared" si="9"/>
        <v>6.2979010625326595</v>
      </c>
      <c r="F31" s="85">
        <f>分析係数表!C34</f>
        <v>0.60932856586849216</v>
      </c>
      <c r="G31" s="110">
        <f t="shared" si="0"/>
        <v>3.8374910224146785</v>
      </c>
      <c r="H31" s="110">
        <v>4.0978174861471999</v>
      </c>
      <c r="I31" s="110">
        <f t="shared" si="1"/>
        <v>4.0978174861471999</v>
      </c>
      <c r="J31" s="85">
        <f>分析係数表!G34</f>
        <v>0.42480111354608457</v>
      </c>
      <c r="K31" s="111">
        <f t="shared" si="2"/>
        <v>1.7407574312239475</v>
      </c>
      <c r="L31" s="79"/>
      <c r="M31" s="80"/>
      <c r="N31" s="81">
        <f>分析係数表!H34</f>
        <v>0.14716781407871807</v>
      </c>
      <c r="O31" s="82">
        <f t="shared" si="3"/>
        <v>4.51691819025997</v>
      </c>
      <c r="P31" s="76">
        <f>分析係数表!C34</f>
        <v>0.60932856586849216</v>
      </c>
      <c r="Q31" s="82">
        <f t="shared" si="4"/>
        <v>2.7522872830164125</v>
      </c>
      <c r="R31" s="83">
        <v>3.0077619360630026</v>
      </c>
      <c r="S31" s="84">
        <f t="shared" si="5"/>
        <v>7.1055794222102024</v>
      </c>
      <c r="T31" s="85">
        <f>分析係数表!F34</f>
        <v>0.70056004390220861</v>
      </c>
      <c r="U31" s="86">
        <f t="shared" si="6"/>
        <v>4.9778850319742096</v>
      </c>
      <c r="V31" s="87">
        <f>分析係数表!D34</f>
        <v>0.12153061706589328</v>
      </c>
      <c r="W31" s="167">
        <f t="shared" si="7"/>
        <v>1</v>
      </c>
      <c r="X31" s="76">
        <f>分析係数表!E34</f>
        <v>9.2329106655473059E-2</v>
      </c>
      <c r="Y31" s="166">
        <f t="shared" si="8"/>
        <v>1</v>
      </c>
    </row>
    <row r="32" spans="1:25" x14ac:dyDescent="0.2">
      <c r="A32" s="6" t="s">
        <v>20</v>
      </c>
      <c r="B32" s="5" t="s">
        <v>37</v>
      </c>
      <c r="C32" s="90"/>
      <c r="D32" s="107">
        <f>投入係数表!AJ32</f>
        <v>6.951097369796203E-3</v>
      </c>
      <c r="E32" s="110">
        <f t="shared" si="9"/>
        <v>0.69510973697962031</v>
      </c>
      <c r="F32" s="85">
        <f>分析係数表!C35</f>
        <v>0.431182157394844</v>
      </c>
      <c r="G32" s="110">
        <f t="shared" si="0"/>
        <v>0.29971891601703526</v>
      </c>
      <c r="H32" s="110">
        <v>0.45075776283658497</v>
      </c>
      <c r="I32" s="110">
        <f t="shared" si="1"/>
        <v>0.45075776283658497</v>
      </c>
      <c r="J32" s="85">
        <f>分析係数表!G35</f>
        <v>0.31375152118597188</v>
      </c>
      <c r="K32" s="111">
        <f t="shared" si="2"/>
        <v>0.14142593377636409</v>
      </c>
      <c r="L32" s="79"/>
      <c r="M32" s="80"/>
      <c r="N32" s="81">
        <f>分析係数表!H35</f>
        <v>5.4452734914836147E-2</v>
      </c>
      <c r="O32" s="82">
        <f t="shared" si="3"/>
        <v>1.6712794872027361</v>
      </c>
      <c r="P32" s="76">
        <f>分析係数表!C35</f>
        <v>0.431182157394844</v>
      </c>
      <c r="Q32" s="82">
        <f t="shared" si="4"/>
        <v>0.72062589490182438</v>
      </c>
      <c r="R32" s="83">
        <v>1.0506627491593423</v>
      </c>
      <c r="S32" s="84">
        <f t="shared" si="5"/>
        <v>1.5014205119959274</v>
      </c>
      <c r="T32" s="85">
        <f>分析係数表!F35</f>
        <v>0.64533318582439059</v>
      </c>
      <c r="U32" s="86">
        <f t="shared" si="6"/>
        <v>0.96891648226841953</v>
      </c>
      <c r="V32" s="87">
        <f>分析係数表!D35</f>
        <v>5.7675996607294319E-2</v>
      </c>
      <c r="W32" s="167">
        <f t="shared" si="7"/>
        <v>0</v>
      </c>
      <c r="X32" s="76">
        <f>分析係数表!E35</f>
        <v>5.1978463694361474E-2</v>
      </c>
      <c r="Y32" s="166">
        <f t="shared" si="8"/>
        <v>0</v>
      </c>
    </row>
    <row r="33" spans="1:25" x14ac:dyDescent="0.2">
      <c r="A33" s="6" t="s">
        <v>21</v>
      </c>
      <c r="B33" s="5" t="s">
        <v>38</v>
      </c>
      <c r="C33" s="90"/>
      <c r="D33" s="107">
        <f>投入係数表!AJ33</f>
        <v>1.9601332520466818E-2</v>
      </c>
      <c r="E33" s="110">
        <f t="shared" si="9"/>
        <v>1.9601332520466819</v>
      </c>
      <c r="F33" s="85">
        <f>分析係数表!C36</f>
        <v>0.9563715649468405</v>
      </c>
      <c r="G33" s="110">
        <f t="shared" si="0"/>
        <v>1.874615705764225</v>
      </c>
      <c r="H33" s="110">
        <v>2.1135583086105529</v>
      </c>
      <c r="I33" s="110">
        <f t="shared" si="1"/>
        <v>2.1135583086105529</v>
      </c>
      <c r="J33" s="85">
        <f>分析係数表!G36</f>
        <v>5.2691079299754126E-2</v>
      </c>
      <c r="K33" s="111">
        <f t="shared" si="2"/>
        <v>0.11136566844365285</v>
      </c>
      <c r="L33" s="79"/>
      <c r="M33" s="80"/>
      <c r="N33" s="81">
        <f>分析係数表!H36</f>
        <v>0.23827203956962312</v>
      </c>
      <c r="O33" s="82">
        <f t="shared" si="3"/>
        <v>7.3131160947100806</v>
      </c>
      <c r="P33" s="76">
        <f>分析係数表!C36</f>
        <v>0.9563715649468405</v>
      </c>
      <c r="Q33" s="82">
        <f t="shared" si="4"/>
        <v>6.994056284135806</v>
      </c>
      <c r="R33" s="83">
        <v>7.3442356314768533</v>
      </c>
      <c r="S33" s="84">
        <f t="shared" si="5"/>
        <v>9.4577939400874058</v>
      </c>
      <c r="T33" s="85">
        <f>分析係数表!F36</f>
        <v>0.845410170661959</v>
      </c>
      <c r="U33" s="86">
        <f t="shared" si="6"/>
        <v>7.9957151889749358</v>
      </c>
      <c r="V33" s="87">
        <f>分析係数表!D36</f>
        <v>1.6506511551495136E-2</v>
      </c>
      <c r="W33" s="167">
        <f t="shared" si="7"/>
        <v>0</v>
      </c>
      <c r="X33" s="76">
        <f>分析係数表!E36</f>
        <v>8.5372746992044678E-3</v>
      </c>
      <c r="Y33" s="166">
        <f t="shared" si="8"/>
        <v>0</v>
      </c>
    </row>
    <row r="34" spans="1:25" x14ac:dyDescent="0.2">
      <c r="A34" s="6" t="s">
        <v>22</v>
      </c>
      <c r="B34" s="5" t="s">
        <v>378</v>
      </c>
      <c r="C34" s="90"/>
      <c r="D34" s="107">
        <f>投入係数表!AJ34</f>
        <v>1.2176667827904546E-2</v>
      </c>
      <c r="E34" s="110">
        <f t="shared" si="9"/>
        <v>1.2176667827904546</v>
      </c>
      <c r="F34" s="85">
        <f>分析係数表!C37</f>
        <v>0.69581462679851724</v>
      </c>
      <c r="G34" s="110">
        <f t="shared" si="0"/>
        <v>0.84727035803229134</v>
      </c>
      <c r="H34" s="110">
        <v>1.0487456467623222</v>
      </c>
      <c r="I34" s="110">
        <f t="shared" si="1"/>
        <v>1.0487456467623222</v>
      </c>
      <c r="J34" s="85">
        <f>分析係数表!G37</f>
        <v>0.3862869649112583</v>
      </c>
      <c r="K34" s="111">
        <f t="shared" si="2"/>
        <v>0.40511677285171205</v>
      </c>
      <c r="L34" s="79"/>
      <c r="M34" s="80"/>
      <c r="N34" s="81">
        <f>分析係数表!H37</f>
        <v>4.5947077854218935E-2</v>
      </c>
      <c r="O34" s="82">
        <f t="shared" si="3"/>
        <v>1.4102213384646904</v>
      </c>
      <c r="P34" s="76">
        <f>分析係数表!C37</f>
        <v>0.69581462679851724</v>
      </c>
      <c r="Q34" s="82">
        <f t="shared" si="4"/>
        <v>0.98125263432711407</v>
      </c>
      <c r="R34" s="83">
        <v>1.1846290778207089</v>
      </c>
      <c r="S34" s="84">
        <f t="shared" si="5"/>
        <v>2.2333747245830313</v>
      </c>
      <c r="T34" s="85">
        <f>分析係数表!F37</f>
        <v>0.69012607082499655</v>
      </c>
      <c r="U34" s="86">
        <f t="shared" si="6"/>
        <v>1.5413101233563462</v>
      </c>
      <c r="V34" s="87">
        <f>分析係数表!D37</f>
        <v>6.9795450572077936E-2</v>
      </c>
      <c r="W34" s="167">
        <f t="shared" si="7"/>
        <v>0</v>
      </c>
      <c r="X34" s="76">
        <f>分析係数表!E37</f>
        <v>6.5949222012859618E-2</v>
      </c>
      <c r="Y34" s="166">
        <f t="shared" si="8"/>
        <v>0</v>
      </c>
    </row>
    <row r="35" spans="1:25" x14ac:dyDescent="0.2">
      <c r="A35" s="6" t="s">
        <v>23</v>
      </c>
      <c r="B35" s="5" t="s">
        <v>194</v>
      </c>
      <c r="C35" s="90"/>
      <c r="D35" s="107">
        <f>投入係数表!AJ35</f>
        <v>1.1196873367009232E-2</v>
      </c>
      <c r="E35" s="110">
        <f t="shared" si="9"/>
        <v>1.1196873367009232</v>
      </c>
      <c r="F35" s="85">
        <f>分析係数表!C38</f>
        <v>0.41697687137236916</v>
      </c>
      <c r="G35" s="110">
        <f t="shared" si="0"/>
        <v>0.46688372257281147</v>
      </c>
      <c r="H35" s="110">
        <v>0.66870472764763</v>
      </c>
      <c r="I35" s="110">
        <f t="shared" si="1"/>
        <v>0.66870472764763</v>
      </c>
      <c r="J35" s="85">
        <f>分析係数表!G38</f>
        <v>8.9658129653451837E-2</v>
      </c>
      <c r="K35" s="111">
        <f t="shared" si="2"/>
        <v>5.9954815171307407E-2</v>
      </c>
      <c r="L35" s="79"/>
      <c r="M35" s="80"/>
      <c r="N35" s="81">
        <f>分析係数表!H38</f>
        <v>4.1195576072902453E-2</v>
      </c>
      <c r="O35" s="82">
        <f t="shared" si="3"/>
        <v>1.2643868368011593</v>
      </c>
      <c r="P35" s="76">
        <f>分析係数表!C38</f>
        <v>0.41697687137236916</v>
      </c>
      <c r="Q35" s="82">
        <f t="shared" si="4"/>
        <v>0.52722006741375371</v>
      </c>
      <c r="R35" s="83">
        <v>0.74466012326975339</v>
      </c>
      <c r="S35" s="84">
        <f t="shared" si="5"/>
        <v>1.4133648509173833</v>
      </c>
      <c r="T35" s="85">
        <f>分析係数表!F38</f>
        <v>0.51116828441118001</v>
      </c>
      <c r="U35" s="86">
        <f t="shared" si="6"/>
        <v>0.72246728609050204</v>
      </c>
      <c r="V35" s="87">
        <f>分析係数表!D38</f>
        <v>3.6720851362413751E-2</v>
      </c>
      <c r="W35" s="167">
        <f t="shared" si="7"/>
        <v>0</v>
      </c>
      <c r="X35" s="76">
        <f>分析係数表!E38</f>
        <v>4.0833430787822089E-2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7.5792794919891261E-3</v>
      </c>
      <c r="I36" s="110">
        <f t="shared" si="1"/>
        <v>7.5792794919891261E-3</v>
      </c>
      <c r="J36" s="85">
        <f>分析係数表!G39</f>
        <v>0.3542438962035025</v>
      </c>
      <c r="K36" s="111">
        <f t="shared" si="2"/>
        <v>2.6849134976575312E-3</v>
      </c>
      <c r="L36" s="79"/>
      <c r="M36" s="80"/>
      <c r="N36" s="81">
        <f>分析係数表!H39</f>
        <v>3.5817057247689217E-3</v>
      </c>
      <c r="O36" s="82">
        <f t="shared" si="3"/>
        <v>0.10993077420932183</v>
      </c>
      <c r="P36" s="76">
        <f>分析係数表!C39</f>
        <v>1</v>
      </c>
      <c r="Q36" s="82">
        <f t="shared" si="4"/>
        <v>0.10993077420932183</v>
      </c>
      <c r="R36" s="83">
        <v>0.12041670935135004</v>
      </c>
      <c r="S36" s="84">
        <f t="shared" si="5"/>
        <v>0.12799598884333918</v>
      </c>
      <c r="T36" s="85">
        <f>分析係数表!F39</f>
        <v>0.7050204525118241</v>
      </c>
      <c r="U36" s="86">
        <f t="shared" si="6"/>
        <v>9.0239789974029386E-2</v>
      </c>
      <c r="V36" s="87">
        <f>分析係数表!D39</f>
        <v>5.942413396395245E-2</v>
      </c>
      <c r="W36" s="167">
        <f t="shared" si="7"/>
        <v>0</v>
      </c>
      <c r="X36" s="76">
        <f>分析係数表!E39</f>
        <v>7.513102390387319E-2</v>
      </c>
      <c r="Y36" s="166">
        <f t="shared" si="8"/>
        <v>0</v>
      </c>
    </row>
    <row r="37" spans="1:25" x14ac:dyDescent="0.2">
      <c r="A37" s="6" t="s">
        <v>25</v>
      </c>
      <c r="B37" s="5" t="s">
        <v>40</v>
      </c>
      <c r="C37" s="90"/>
      <c r="D37" s="107">
        <f>投入係数表!AJ37</f>
        <v>9.7979446089531435E-5</v>
      </c>
      <c r="E37" s="110">
        <f t="shared" si="9"/>
        <v>9.7979446089531443E-3</v>
      </c>
      <c r="F37" s="85">
        <f>分析係数表!C40</f>
        <v>1</v>
      </c>
      <c r="G37" s="110">
        <f t="shared" si="0"/>
        <v>9.7979446089531443E-3</v>
      </c>
      <c r="H37" s="110">
        <v>1.6590003055050238E-2</v>
      </c>
      <c r="I37" s="110">
        <f t="shared" si="1"/>
        <v>1.6590003055050238E-2</v>
      </c>
      <c r="J37" s="85">
        <f>分析係数表!G40</f>
        <v>0.54480720679366534</v>
      </c>
      <c r="K37" s="111">
        <f t="shared" si="2"/>
        <v>9.0383532251202946E-3</v>
      </c>
      <c r="L37" s="79"/>
      <c r="M37" s="80"/>
      <c r="N37" s="81">
        <f>分析係数表!H40</f>
        <v>3.1654426986686419E-2</v>
      </c>
      <c r="O37" s="82">
        <f t="shared" si="3"/>
        <v>0.97154705975276401</v>
      </c>
      <c r="P37" s="76">
        <f>分析係数表!C40</f>
        <v>1</v>
      </c>
      <c r="Q37" s="82">
        <f t="shared" si="4"/>
        <v>0.97154705975276401</v>
      </c>
      <c r="R37" s="83">
        <v>0.97931570589102379</v>
      </c>
      <c r="S37" s="84">
        <f t="shared" si="5"/>
        <v>0.995905708946074</v>
      </c>
      <c r="T37" s="85">
        <f>分析係数表!F40</f>
        <v>0.74295960523295845</v>
      </c>
      <c r="U37" s="86">
        <f t="shared" si="6"/>
        <v>0.73991771236782478</v>
      </c>
      <c r="V37" s="87">
        <f>分析係数表!D40</f>
        <v>9.2672710580674778E-2</v>
      </c>
      <c r="W37" s="167">
        <f t="shared" si="7"/>
        <v>0</v>
      </c>
      <c r="X37" s="76">
        <f>分析係数表!E40</f>
        <v>5.6242827633692906E-2</v>
      </c>
      <c r="Y37" s="166">
        <f t="shared" si="8"/>
        <v>0</v>
      </c>
    </row>
    <row r="38" spans="1:25" x14ac:dyDescent="0.2">
      <c r="A38" s="6" t="s">
        <v>26</v>
      </c>
      <c r="B38" s="5" t="s">
        <v>277</v>
      </c>
      <c r="C38" s="75">
        <f>最終需要_まとめ!C39</f>
        <v>100</v>
      </c>
      <c r="D38" s="107">
        <f>投入係数表!AJ38</f>
        <v>2.0858735411949138E-2</v>
      </c>
      <c r="E38" s="110">
        <f t="shared" si="9"/>
        <v>2.0858735411949136</v>
      </c>
      <c r="F38" s="85">
        <f>分析係数表!C41</f>
        <v>0.7716092186228849</v>
      </c>
      <c r="G38" s="110">
        <f t="shared" si="0"/>
        <v>1.6094792532675573</v>
      </c>
      <c r="H38" s="110">
        <v>1.6385984175093582</v>
      </c>
      <c r="I38" s="110">
        <f t="shared" si="1"/>
        <v>101.63859841750936</v>
      </c>
      <c r="J38" s="85">
        <f>分析係数表!G41</f>
        <v>0.4437271381292458</v>
      </c>
      <c r="K38" s="111">
        <f t="shared" si="2"/>
        <v>45.099804399269118</v>
      </c>
      <c r="L38" s="79"/>
      <c r="M38" s="80"/>
      <c r="N38" s="81">
        <f>分析係数表!H41</f>
        <v>4.8285080570498094E-2</v>
      </c>
      <c r="O38" s="82">
        <f t="shared" si="3"/>
        <v>1.4819800111347206</v>
      </c>
      <c r="P38" s="76">
        <f>分析係数表!C41</f>
        <v>0.7716092186228849</v>
      </c>
      <c r="Q38" s="82">
        <f t="shared" si="4"/>
        <v>1.143509438406396</v>
      </c>
      <c r="R38" s="83">
        <v>1.1653934580392205</v>
      </c>
      <c r="S38" s="84">
        <f t="shared" si="5"/>
        <v>102.80399187554858</v>
      </c>
      <c r="T38" s="85">
        <f>分析係数表!F41</f>
        <v>0.54924555826511057</v>
      </c>
      <c r="U38" s="86">
        <f t="shared" si="6"/>
        <v>56.464635909567569</v>
      </c>
      <c r="V38" s="87">
        <f>分析係数表!D41</f>
        <v>0.13055216861174013</v>
      </c>
      <c r="W38" s="167">
        <f t="shared" si="7"/>
        <v>13</v>
      </c>
      <c r="X38" s="76">
        <f>分析係数表!E41</f>
        <v>0.12144552342797423</v>
      </c>
      <c r="Y38" s="166">
        <f t="shared" si="8"/>
        <v>12</v>
      </c>
    </row>
    <row r="39" spans="1:25" x14ac:dyDescent="0.2">
      <c r="A39" s="6" t="s">
        <v>51</v>
      </c>
      <c r="B39" s="5" t="s">
        <v>368</v>
      </c>
      <c r="C39" s="90"/>
      <c r="D39" s="107">
        <f>投入係数表!AJ39</f>
        <v>1.0505573941821983E-3</v>
      </c>
      <c r="E39" s="110">
        <f t="shared" si="9"/>
        <v>0.10505573941821983</v>
      </c>
      <c r="F39" s="85">
        <f>分析係数表!C42</f>
        <v>0.97588334268087495</v>
      </c>
      <c r="G39" s="110">
        <f>E39*F39</f>
        <v>0.10252214615126333</v>
      </c>
      <c r="H39" s="110">
        <v>0.12091132743099339</v>
      </c>
      <c r="I39" s="110">
        <f>C39+H39</f>
        <v>0.12091132743099339</v>
      </c>
      <c r="J39" s="85">
        <f>分析係数表!G42</f>
        <v>0.48510773130544993</v>
      </c>
      <c r="K39" s="111">
        <f>I39*J39</f>
        <v>5.8655019739179623E-2</v>
      </c>
      <c r="L39" s="79"/>
      <c r="M39" s="80"/>
      <c r="N39" s="81">
        <f>分析係数表!H42</f>
        <v>1.103120860117981E-2</v>
      </c>
      <c r="O39" s="82">
        <f t="shared" si="3"/>
        <v>0.33857312553796237</v>
      </c>
      <c r="P39" s="76">
        <f>分析係数表!C42</f>
        <v>0.97588334268087495</v>
      </c>
      <c r="Q39" s="82">
        <f>O39*P39</f>
        <v>0.33040787349189821</v>
      </c>
      <c r="R39" s="83">
        <v>0.35007657315856666</v>
      </c>
      <c r="S39" s="84">
        <f>I39+R39</f>
        <v>0.47098790058956008</v>
      </c>
      <c r="T39" s="85">
        <f>分析係数表!F42</f>
        <v>0.55931558935361214</v>
      </c>
      <c r="U39" s="86">
        <f t="shared" si="6"/>
        <v>0.2634308751966703</v>
      </c>
      <c r="V39" s="87">
        <f>分析係数表!D42</f>
        <v>8.2382762991128011E-2</v>
      </c>
      <c r="W39" s="167">
        <f t="shared" si="7"/>
        <v>0</v>
      </c>
      <c r="X39" s="76">
        <f>分析係数表!E42</f>
        <v>7.5982256020278832E-2</v>
      </c>
      <c r="Y39" s="166">
        <f t="shared" si="8"/>
        <v>0</v>
      </c>
    </row>
    <row r="40" spans="1:25" x14ac:dyDescent="0.2">
      <c r="A40" s="6" t="s">
        <v>195</v>
      </c>
      <c r="B40" s="5" t="s">
        <v>41</v>
      </c>
      <c r="C40" s="90"/>
      <c r="D40" s="107">
        <f>投入係数表!AJ40</f>
        <v>4.6142875805608781E-2</v>
      </c>
      <c r="E40" s="110">
        <f t="shared" si="9"/>
        <v>4.6142875805608785</v>
      </c>
      <c r="F40" s="85">
        <f>分析係数表!C43</f>
        <v>0.34022693007694482</v>
      </c>
      <c r="G40" s="110">
        <f>E40*F40</f>
        <v>1.569904898026401</v>
      </c>
      <c r="H40" s="110">
        <v>1.9473636202226106</v>
      </c>
      <c r="I40" s="110">
        <f>C40+H40</f>
        <v>1.9473636202226106</v>
      </c>
      <c r="J40" s="85">
        <f>分析係数表!G43</f>
        <v>0.33724329370148376</v>
      </c>
      <c r="K40" s="111">
        <f>I40*J40</f>
        <v>0.65673532131831858</v>
      </c>
      <c r="L40" s="79"/>
      <c r="M40" s="80"/>
      <c r="N40" s="81">
        <f>分析係数表!H43</f>
        <v>3.0928867340200058E-2</v>
      </c>
      <c r="O40" s="82">
        <f t="shared" si="3"/>
        <v>0.94927796792824415</v>
      </c>
      <c r="P40" s="76">
        <f>分析係数表!C43</f>
        <v>0.34022693007694482</v>
      </c>
      <c r="Q40" s="82">
        <f>O40*P40</f>
        <v>0.32296992881790698</v>
      </c>
      <c r="R40" s="83">
        <v>0.7088710270181704</v>
      </c>
      <c r="S40" s="84">
        <f>I40+R40</f>
        <v>2.656234647240781</v>
      </c>
      <c r="T40" s="85">
        <f>分析係数表!F43</f>
        <v>0.5626289672791589</v>
      </c>
      <c r="U40" s="86">
        <f t="shared" si="6"/>
        <v>1.4944745564282016</v>
      </c>
      <c r="V40" s="87">
        <f>分析係数表!D43</f>
        <v>0.16253561953424389</v>
      </c>
      <c r="W40" s="167">
        <f t="shared" si="7"/>
        <v>0</v>
      </c>
      <c r="X40" s="76">
        <f>分析係数表!E43</f>
        <v>0.12361206642429007</v>
      </c>
      <c r="Y40" s="166">
        <f t="shared" si="8"/>
        <v>0</v>
      </c>
    </row>
    <row r="41" spans="1:25" x14ac:dyDescent="0.2">
      <c r="A41" s="6" t="s">
        <v>341</v>
      </c>
      <c r="B41" s="5" t="s">
        <v>42</v>
      </c>
      <c r="C41" s="90"/>
      <c r="D41" s="107">
        <f>投入係数表!AJ41</f>
        <v>1.2780874412123323E-2</v>
      </c>
      <c r="E41" s="110">
        <f t="shared" si="9"/>
        <v>1.2780874412123322</v>
      </c>
      <c r="F41" s="85">
        <f>分析係数表!C44</f>
        <v>0.45077084579422144</v>
      </c>
      <c r="G41" s="110">
        <f>E41*F41</f>
        <v>0.57612455687425523</v>
      </c>
      <c r="H41" s="110">
        <v>0.59428388383078634</v>
      </c>
      <c r="I41" s="110">
        <f>C41+H41</f>
        <v>0.59428388383078634</v>
      </c>
      <c r="J41" s="85">
        <f>分析係数表!G44</f>
        <v>0.26937180019371798</v>
      </c>
      <c r="K41" s="111">
        <f>I41*J41</f>
        <v>0.16008331961361327</v>
      </c>
      <c r="L41" s="79"/>
      <c r="M41" s="80"/>
      <c r="N41" s="81">
        <f>分析係数表!H44</f>
        <v>0.10969619474561307</v>
      </c>
      <c r="O41" s="82">
        <f t="shared" si="3"/>
        <v>3.3668281380039358</v>
      </c>
      <c r="P41" s="76">
        <f>分析係数表!C44</f>
        <v>0.45077084579422144</v>
      </c>
      <c r="Q41" s="82">
        <f>O41*P41</f>
        <v>1.5176679674118179</v>
      </c>
      <c r="R41" s="83">
        <v>1.5418714141480332</v>
      </c>
      <c r="S41" s="84">
        <f>I41+R41</f>
        <v>2.1361552979788194</v>
      </c>
      <c r="T41" s="85">
        <f>分析係数表!F44</f>
        <v>0.50977584059775838</v>
      </c>
      <c r="U41" s="86">
        <f t="shared" si="6"/>
        <v>1.0889603626745077</v>
      </c>
      <c r="V41" s="87">
        <f>分析係数表!D44</f>
        <v>0.18714542687145427</v>
      </c>
      <c r="W41" s="167">
        <f t="shared" si="7"/>
        <v>0</v>
      </c>
      <c r="X41" s="76">
        <f>分析係数表!E44</f>
        <v>0.13900650339006504</v>
      </c>
      <c r="Y41" s="166">
        <f t="shared" si="8"/>
        <v>0</v>
      </c>
    </row>
    <row r="42" spans="1:25" x14ac:dyDescent="0.2">
      <c r="A42" s="6" t="s">
        <v>342</v>
      </c>
      <c r="B42" s="5" t="s">
        <v>279</v>
      </c>
      <c r="C42" s="90"/>
      <c r="D42" s="107">
        <f>投入係数表!AJ42</f>
        <v>9.9612436857690308E-4</v>
      </c>
      <c r="E42" s="110">
        <f t="shared" si="9"/>
        <v>9.9612436857690306E-2</v>
      </c>
      <c r="F42" s="85">
        <f>分析係数表!C45</f>
        <v>1</v>
      </c>
      <c r="G42" s="110">
        <f>E42*F42</f>
        <v>9.9612436857690306E-2</v>
      </c>
      <c r="H42" s="110">
        <v>0.11494942262177034</v>
      </c>
      <c r="I42" s="110">
        <f>C42+H42</f>
        <v>0.11494942262177034</v>
      </c>
      <c r="J42" s="85">
        <f>分析係数表!G45</f>
        <v>0</v>
      </c>
      <c r="K42" s="111">
        <f>I42*J42</f>
        <v>0</v>
      </c>
      <c r="L42" s="79"/>
      <c r="M42" s="80"/>
      <c r="N42" s="81">
        <f>分析係数表!H45</f>
        <v>0</v>
      </c>
      <c r="O42" s="82">
        <f t="shared" si="3"/>
        <v>0</v>
      </c>
      <c r="P42" s="76">
        <f>分析係数表!C45</f>
        <v>1</v>
      </c>
      <c r="Q42" s="82">
        <f>O42*P42</f>
        <v>0</v>
      </c>
      <c r="R42" s="83">
        <v>1.8249524533817875E-2</v>
      </c>
      <c r="S42" s="84">
        <f>I42+R42</f>
        <v>0.13319894715558822</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4.3546420484236199E-3</v>
      </c>
      <c r="E43" s="110">
        <f t="shared" si="9"/>
        <v>0.43546420484236198</v>
      </c>
      <c r="F43" s="85">
        <f>分析係数表!C46</f>
        <v>7.4198450828512619E-2</v>
      </c>
      <c r="G43" s="110">
        <f>E43*F43</f>
        <v>3.2310769390573341E-2</v>
      </c>
      <c r="H43" s="110">
        <v>3.9992233006426105E-2</v>
      </c>
      <c r="I43" s="110">
        <f>C43+H43</f>
        <v>3.9992233006426105E-2</v>
      </c>
      <c r="J43" s="85">
        <f>分析係数表!G46</f>
        <v>9.2287409360580098E-3</v>
      </c>
      <c r="K43" s="111">
        <f>I43*J43</f>
        <v>3.6907795787077488E-4</v>
      </c>
      <c r="L43" s="79"/>
      <c r="M43" s="80"/>
      <c r="N43" s="81">
        <f>分析係数表!H46</f>
        <v>2.0514344703613255E-2</v>
      </c>
      <c r="O43" s="82">
        <f t="shared" si="3"/>
        <v>0.62963235088516389</v>
      </c>
      <c r="P43" s="76">
        <f>分析係数表!C46</f>
        <v>7.4198450828512619E-2</v>
      </c>
      <c r="Q43" s="82">
        <f>O43*P43</f>
        <v>4.6717745027193634E-2</v>
      </c>
      <c r="R43" s="83">
        <v>5.5329264732023653E-2</v>
      </c>
      <c r="S43" s="84">
        <f>I43+R43</f>
        <v>9.5321497738449751E-2</v>
      </c>
      <c r="T43" s="85">
        <f>分析係数表!F46</f>
        <v>0.31311799604482532</v>
      </c>
      <c r="U43" s="86">
        <f t="shared" si="6"/>
        <v>2.9846876351854734E-2</v>
      </c>
      <c r="V43" s="87">
        <f>分析係数表!D46</f>
        <v>1.7468688200395519E-2</v>
      </c>
      <c r="W43" s="167">
        <f t="shared" si="7"/>
        <v>0</v>
      </c>
      <c r="X43" s="76">
        <f>分析係数表!E46</f>
        <v>4.6143704680290047E-2</v>
      </c>
      <c r="Y43" s="166">
        <f t="shared" si="8"/>
        <v>0</v>
      </c>
    </row>
    <row r="44" spans="1:25" x14ac:dyDescent="0.2">
      <c r="A44" s="192">
        <v>40</v>
      </c>
      <c r="B44" s="14" t="s">
        <v>151</v>
      </c>
      <c r="C44" s="197">
        <f>SUM(C5:C43)</f>
        <v>100</v>
      </c>
      <c r="D44" s="108">
        <f>投入係数表!AJ44</f>
        <v>0.4425513847761714</v>
      </c>
      <c r="E44" s="96">
        <f>SUM(E5:E43)</f>
        <v>44.255138477617145</v>
      </c>
      <c r="F44" s="98">
        <f>分析係数表!C47</f>
        <v>0.51595339019249375</v>
      </c>
      <c r="G44" s="96">
        <f>SUM(G5:G43)</f>
        <v>12.933213779863118</v>
      </c>
      <c r="H44" s="96">
        <f>SUM(H5:H43)</f>
        <v>14.772246305618628</v>
      </c>
      <c r="I44" s="96">
        <f>SUM(I5:I43)</f>
        <v>114.77224630561864</v>
      </c>
      <c r="J44" s="98">
        <f>分析係数表!G47</f>
        <v>0.27631170572057684</v>
      </c>
      <c r="K44" s="112">
        <f>SUM(K5:K43)</f>
        <v>48.925021045707318</v>
      </c>
      <c r="L44" s="94">
        <f>最終需要_まとめ!$L$33</f>
        <v>0.62733333333333341</v>
      </c>
      <c r="M44" s="91">
        <f>K44*L44</f>
        <v>30.69229653600706</v>
      </c>
      <c r="N44" s="95">
        <f>分析係数表!H47</f>
        <v>1</v>
      </c>
      <c r="O44" s="96">
        <f>SUM(O5:O43)</f>
        <v>30.692296536007056</v>
      </c>
      <c r="P44" s="92">
        <f>分析係数表!C47</f>
        <v>0.51595339019249375</v>
      </c>
      <c r="Q44" s="96">
        <f>SUM(Q5:Q43)</f>
        <v>17.570198343499801</v>
      </c>
      <c r="R44" s="91">
        <f>SUM(R5:R43)</f>
        <v>19.803441267760196</v>
      </c>
      <c r="S44" s="97">
        <f>SUM(S5:S43)</f>
        <v>134.57568757337884</v>
      </c>
      <c r="T44" s="98">
        <f>分析係数表!F47</f>
        <v>0.58636886885395456</v>
      </c>
      <c r="U44" s="99">
        <f>SUM(U5:U43)</f>
        <v>77.827181299852498</v>
      </c>
      <c r="V44" s="100">
        <f>分析係数表!D47</f>
        <v>7.5124891062718996E-2</v>
      </c>
      <c r="W44" s="164">
        <f>SUM(W5:W43)</f>
        <v>14</v>
      </c>
      <c r="X44" s="92">
        <f>分析係数表!E47</f>
        <v>6.0854966829428862E-2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368</v>
      </c>
      <c r="S2" s="3" t="s">
        <v>153</v>
      </c>
      <c r="U2" s="64" t="s">
        <v>210</v>
      </c>
      <c r="W2" s="3" t="s">
        <v>130</v>
      </c>
      <c r="Y2" s="3" t="s">
        <v>154</v>
      </c>
    </row>
    <row r="3" spans="1:25" ht="44" x14ac:dyDescent="0.2">
      <c r="B3" s="65"/>
      <c r="C3" s="66" t="s">
        <v>228</v>
      </c>
      <c r="D3" s="66" t="s">
        <v>383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2.2179974651457541E-3</v>
      </c>
      <c r="E5" s="110">
        <f>$C$39*D5</f>
        <v>0.2217997465145754</v>
      </c>
      <c r="F5" s="85">
        <f>分析係数表!C8</f>
        <v>4.9649173197653385E-3</v>
      </c>
      <c r="G5" s="110">
        <f t="shared" ref="G5:G38" si="0">E5*F5</f>
        <v>1.1012174029897772E-3</v>
      </c>
      <c r="H5" s="110">
        <f t="array" ref="H5:H43">MMULT(逆行列係数!C5:AO43,'35'!G5:G43)</f>
        <v>1.1586545871597534E-3</v>
      </c>
      <c r="I5" s="110">
        <f t="shared" ref="I5:I38" si="1">C5+H5</f>
        <v>1.1586545871597534E-3</v>
      </c>
      <c r="J5" s="85">
        <f>分析係数表!G8</f>
        <v>0.11989459815546773</v>
      </c>
      <c r="K5" s="111">
        <f t="shared" ref="K5:K38" si="2">I5*J5</f>
        <v>1.3891642612850799E-4</v>
      </c>
      <c r="L5" s="79" t="s">
        <v>178</v>
      </c>
      <c r="M5" s="80" t="s">
        <v>178</v>
      </c>
      <c r="N5" s="81">
        <f>分析係数表!H8</f>
        <v>9.9138626395589742E-3</v>
      </c>
      <c r="O5" s="82">
        <f t="shared" ref="O5:O43" si="3">$M$44*N5</f>
        <v>0.32824464501233586</v>
      </c>
      <c r="P5" s="76">
        <f>分析係数表!C8</f>
        <v>4.9649173197653385E-3</v>
      </c>
      <c r="Q5" s="82">
        <f t="shared" ref="Q5:Q38" si="4">O5*P5</f>
        <v>1.6297075231419716E-3</v>
      </c>
      <c r="R5" s="83">
        <f t="array" ref="R5:R43">MMULT(逆行列係数!C5:AO43,'35'!Q5:Q43)</f>
        <v>2.4674648370677441E-3</v>
      </c>
      <c r="S5" s="84">
        <f t="shared" ref="S5:S38" si="5">I5+R5</f>
        <v>3.6261194242274974E-3</v>
      </c>
      <c r="T5" s="85">
        <f>分析係数表!F8</f>
        <v>0.45454545454545453</v>
      </c>
      <c r="U5" s="86">
        <f t="shared" ref="U5:U38" si="6">S5*T5</f>
        <v>1.6482361019215896E-3</v>
      </c>
      <c r="V5" s="87">
        <f>分析係数表!D8</f>
        <v>0.96442687747035571</v>
      </c>
      <c r="W5" s="167">
        <f t="shared" ref="W5:W38" si="7">ROUND(S5*V5,0)</f>
        <v>0</v>
      </c>
      <c r="X5" s="76">
        <f>分析係数表!E8</f>
        <v>0.8458498023715415</v>
      </c>
      <c r="Y5" s="166">
        <f t="shared" ref="Y5:Y38" si="8">ROUND(S5*X5,0)</f>
        <v>0</v>
      </c>
    </row>
    <row r="6" spans="1:25" x14ac:dyDescent="0.2">
      <c r="A6" s="6" t="s">
        <v>220</v>
      </c>
      <c r="B6" s="5" t="s">
        <v>266</v>
      </c>
      <c r="C6" s="90"/>
      <c r="D6" s="107">
        <f>投入係数表!AK6</f>
        <v>0</v>
      </c>
      <c r="E6" s="110">
        <f t="shared" ref="E6:E43" si="9">$C$39*D6</f>
        <v>0</v>
      </c>
      <c r="F6" s="85">
        <f>分析係数表!C9</f>
        <v>0.15391380826737022</v>
      </c>
      <c r="G6" s="110">
        <f t="shared" si="0"/>
        <v>0</v>
      </c>
      <c r="H6" s="110">
        <v>2.0784725435361596E-4</v>
      </c>
      <c r="I6" s="110">
        <f t="shared" si="1"/>
        <v>2.0784725435361596E-4</v>
      </c>
      <c r="J6" s="85">
        <f>分析係数表!G9</f>
        <v>0.24468085106382978</v>
      </c>
      <c r="K6" s="111">
        <f t="shared" si="2"/>
        <v>5.0856243086523054E-5</v>
      </c>
      <c r="L6" s="79"/>
      <c r="M6" s="80"/>
      <c r="N6" s="81">
        <f>分析係数表!H9</f>
        <v>5.2529564767522905E-4</v>
      </c>
      <c r="O6" s="82">
        <f t="shared" si="3"/>
        <v>1.7392361551355033E-2</v>
      </c>
      <c r="P6" s="76">
        <f>分析係数表!C9</f>
        <v>0.15391380826737022</v>
      </c>
      <c r="Q6" s="82">
        <f t="shared" si="4"/>
        <v>2.6769246011320402E-3</v>
      </c>
      <c r="R6" s="83">
        <v>3.1037616929475006E-3</v>
      </c>
      <c r="S6" s="84">
        <f t="shared" si="5"/>
        <v>3.3116089473011166E-3</v>
      </c>
      <c r="T6" s="85">
        <f>分析係数表!F9</f>
        <v>0.66489361702127658</v>
      </c>
      <c r="U6" s="86">
        <f t="shared" si="6"/>
        <v>2.2018676511310615E-3</v>
      </c>
      <c r="V6" s="87">
        <f>分析係数表!D9</f>
        <v>4.2553191489361701E-2</v>
      </c>
      <c r="W6" s="167">
        <f t="shared" si="7"/>
        <v>0</v>
      </c>
      <c r="X6" s="76">
        <f>分析係数表!E9</f>
        <v>3.7234042553191488E-2</v>
      </c>
      <c r="Y6" s="166">
        <f t="shared" si="8"/>
        <v>0</v>
      </c>
    </row>
    <row r="7" spans="1:25" x14ac:dyDescent="0.2">
      <c r="A7" s="6" t="s">
        <v>221</v>
      </c>
      <c r="B7" s="5" t="s">
        <v>267</v>
      </c>
      <c r="C7" s="90"/>
      <c r="D7" s="107">
        <f>投入係数表!AK7</f>
        <v>0</v>
      </c>
      <c r="E7" s="110">
        <f t="shared" si="9"/>
        <v>0</v>
      </c>
      <c r="F7" s="85">
        <f>分析係数表!C10</f>
        <v>3.7301329873500322E-3</v>
      </c>
      <c r="G7" s="110">
        <f t="shared" si="0"/>
        <v>0</v>
      </c>
      <c r="H7" s="110">
        <v>1.0892312369015459E-5</v>
      </c>
      <c r="I7" s="110">
        <f t="shared" si="1"/>
        <v>1.0892312369015459E-5</v>
      </c>
      <c r="J7" s="85">
        <f>分析係数表!G10</f>
        <v>0.17857142857142858</v>
      </c>
      <c r="K7" s="111">
        <f t="shared" si="2"/>
        <v>1.9450557801813319E-6</v>
      </c>
      <c r="L7" s="79"/>
      <c r="M7" s="80"/>
      <c r="N7" s="81">
        <f>分析係数表!H10</f>
        <v>9.7827374022421611E-4</v>
      </c>
      <c r="O7" s="82">
        <f t="shared" si="3"/>
        <v>3.2390313267349528E-2</v>
      </c>
      <c r="P7" s="76">
        <f>分析係数表!C10</f>
        <v>3.7301329873500322E-3</v>
      </c>
      <c r="Q7" s="82">
        <f t="shared" si="4"/>
        <v>1.2082017598914188E-4</v>
      </c>
      <c r="R7" s="83">
        <v>2.376123568297971E-4</v>
      </c>
      <c r="S7" s="84">
        <f t="shared" si="5"/>
        <v>2.4850466919881255E-4</v>
      </c>
      <c r="T7" s="85">
        <f>分析係数表!F10</f>
        <v>0.5178571428571429</v>
      </c>
      <c r="U7" s="86">
        <f t="shared" si="6"/>
        <v>1.2868991797795651E-4</v>
      </c>
      <c r="V7" s="87">
        <f>分析係数表!D10</f>
        <v>0</v>
      </c>
      <c r="W7" s="167">
        <f t="shared" si="7"/>
        <v>0</v>
      </c>
      <c r="X7" s="76">
        <f>分析係数表!E10</f>
        <v>0</v>
      </c>
      <c r="Y7" s="166">
        <f t="shared" si="8"/>
        <v>0</v>
      </c>
    </row>
    <row r="8" spans="1:25" x14ac:dyDescent="0.2">
      <c r="A8" s="6" t="s">
        <v>222</v>
      </c>
      <c r="B8" s="5" t="s">
        <v>27</v>
      </c>
      <c r="C8" s="90"/>
      <c r="D8" s="107">
        <f>投入係数表!AK8</f>
        <v>6.3371356147021542E-5</v>
      </c>
      <c r="E8" s="110">
        <f t="shared" si="9"/>
        <v>6.3371356147021544E-3</v>
      </c>
      <c r="F8" s="85">
        <f>分析係数表!C11</f>
        <v>0.13696369636963701</v>
      </c>
      <c r="G8" s="110">
        <f t="shared" si="0"/>
        <v>8.679575181852789E-4</v>
      </c>
      <c r="H8" s="110">
        <v>2.3387230135589027E-3</v>
      </c>
      <c r="I8" s="110">
        <f t="shared" si="1"/>
        <v>2.3387230135589027E-3</v>
      </c>
      <c r="J8" s="85">
        <f>分析係数表!G11</f>
        <v>0.3392857142857143</v>
      </c>
      <c r="K8" s="111">
        <f t="shared" si="2"/>
        <v>7.9349530817177062E-4</v>
      </c>
      <c r="L8" s="79"/>
      <c r="M8" s="80"/>
      <c r="N8" s="81">
        <f>分析係数表!H11</f>
        <v>-1.9072761791536302E-5</v>
      </c>
      <c r="O8" s="82">
        <f t="shared" si="3"/>
        <v>-6.3149270383134747E-4</v>
      </c>
      <c r="P8" s="76">
        <f>分析係数表!C11</f>
        <v>0.13696369636963701</v>
      </c>
      <c r="Q8" s="82">
        <f t="shared" si="4"/>
        <v>-8.6491574947197784E-5</v>
      </c>
      <c r="R8" s="83">
        <v>1.5916145901377077E-3</v>
      </c>
      <c r="S8" s="84">
        <f t="shared" si="5"/>
        <v>3.9303376036966108E-3</v>
      </c>
      <c r="T8" s="85">
        <f>分析係数表!F11</f>
        <v>0.56043956043956045</v>
      </c>
      <c r="U8" s="86">
        <f t="shared" si="6"/>
        <v>2.2027166789948039E-3</v>
      </c>
      <c r="V8" s="87">
        <f>分析係数表!D11</f>
        <v>6.868131868131868E-3</v>
      </c>
      <c r="W8" s="167">
        <f t="shared" si="7"/>
        <v>0</v>
      </c>
      <c r="X8" s="76">
        <f>分析係数表!E11</f>
        <v>5.4945054945054949E-3</v>
      </c>
      <c r="Y8" s="166">
        <f t="shared" si="8"/>
        <v>0</v>
      </c>
    </row>
    <row r="9" spans="1:25" x14ac:dyDescent="0.2">
      <c r="A9" s="6" t="s">
        <v>223</v>
      </c>
      <c r="B9" s="5" t="s">
        <v>191</v>
      </c>
      <c r="C9" s="90"/>
      <c r="D9" s="107">
        <f>投入係数表!AK9</f>
        <v>1.520912547528517E-3</v>
      </c>
      <c r="E9" s="110">
        <f t="shared" si="9"/>
        <v>0.15209125475285171</v>
      </c>
      <c r="F9" s="85">
        <f>分析係数表!C12</f>
        <v>0.20704451619317732</v>
      </c>
      <c r="G9" s="110">
        <f t="shared" si="0"/>
        <v>3.1489660257517461E-2</v>
      </c>
      <c r="H9" s="110">
        <v>3.7520112893927177E-2</v>
      </c>
      <c r="I9" s="110">
        <f t="shared" si="1"/>
        <v>3.7520112893927177E-2</v>
      </c>
      <c r="J9" s="85">
        <f>分析係数表!G12</f>
        <v>0.14105339609201503</v>
      </c>
      <c r="K9" s="111">
        <f t="shared" si="2"/>
        <v>5.2923393454442306E-3</v>
      </c>
      <c r="L9" s="79"/>
      <c r="M9" s="80"/>
      <c r="N9" s="81">
        <f>分析係数表!H12</f>
        <v>8.4721207878004259E-2</v>
      </c>
      <c r="O9" s="82">
        <f t="shared" si="3"/>
        <v>2.8050905904188457</v>
      </c>
      <c r="P9" s="76">
        <f>分析係数表!C12</f>
        <v>0.20704451619317732</v>
      </c>
      <c r="Q9" s="82">
        <f t="shared" si="4"/>
        <v>0.58077862417130399</v>
      </c>
      <c r="R9" s="83">
        <v>0.66250680446527599</v>
      </c>
      <c r="S9" s="84">
        <f t="shared" si="5"/>
        <v>0.70002691735920319</v>
      </c>
      <c r="T9" s="85">
        <f>分析係数表!F12</f>
        <v>0.31004441526879617</v>
      </c>
      <c r="U9" s="86">
        <f t="shared" si="6"/>
        <v>0.21703943626505207</v>
      </c>
      <c r="V9" s="87">
        <f>分析係数表!D12</f>
        <v>2.1317233962316856E-2</v>
      </c>
      <c r="W9" s="167">
        <f t="shared" si="7"/>
        <v>0</v>
      </c>
      <c r="X9" s="76">
        <f>分析係数表!E12</f>
        <v>2.1753704764166097E-2</v>
      </c>
      <c r="Y9" s="166">
        <f t="shared" si="8"/>
        <v>0</v>
      </c>
    </row>
    <row r="10" spans="1:25" x14ac:dyDescent="0.2">
      <c r="A10" s="6" t="s">
        <v>224</v>
      </c>
      <c r="B10" s="5" t="s">
        <v>28</v>
      </c>
      <c r="C10" s="90"/>
      <c r="D10" s="107">
        <f>投入係数表!AK10</f>
        <v>2.70595690747782E-2</v>
      </c>
      <c r="E10" s="110">
        <f t="shared" si="9"/>
        <v>2.70595690747782</v>
      </c>
      <c r="F10" s="85">
        <f>分析係数表!C13</f>
        <v>0</v>
      </c>
      <c r="G10" s="110">
        <f t="shared" si="0"/>
        <v>0</v>
      </c>
      <c r="H10" s="110">
        <v>0</v>
      </c>
      <c r="I10" s="110">
        <f t="shared" si="1"/>
        <v>0</v>
      </c>
      <c r="J10" s="85">
        <f>分析係数表!G13</f>
        <v>0.24503025064822817</v>
      </c>
      <c r="K10" s="111">
        <f t="shared" si="2"/>
        <v>0</v>
      </c>
      <c r="L10" s="79"/>
      <c r="M10" s="80"/>
      <c r="N10" s="81">
        <f>分析係数表!H13</f>
        <v>1.3607620839853172E-2</v>
      </c>
      <c r="O10" s="82">
        <f t="shared" si="3"/>
        <v>0.4505437319876735</v>
      </c>
      <c r="P10" s="76">
        <f>分析係数表!C13</f>
        <v>0</v>
      </c>
      <c r="Q10" s="82">
        <f t="shared" si="4"/>
        <v>0</v>
      </c>
      <c r="R10" s="83">
        <v>0</v>
      </c>
      <c r="S10" s="84">
        <f t="shared" si="5"/>
        <v>0</v>
      </c>
      <c r="T10" s="85">
        <f>分析係数表!F13</f>
        <v>0.38375108038029387</v>
      </c>
      <c r="U10" s="86">
        <f t="shared" si="6"/>
        <v>0</v>
      </c>
      <c r="V10" s="87">
        <f>分析係数表!D13</f>
        <v>0.14001728608470182</v>
      </c>
      <c r="W10" s="167">
        <f t="shared" si="7"/>
        <v>0</v>
      </c>
      <c r="X10" s="76">
        <f>分析係数表!E13</f>
        <v>0.11279170267934313</v>
      </c>
      <c r="Y10" s="166">
        <f t="shared" si="8"/>
        <v>0</v>
      </c>
    </row>
    <row r="11" spans="1:25" x14ac:dyDescent="0.2">
      <c r="A11" s="6" t="s">
        <v>225</v>
      </c>
      <c r="B11" s="5" t="s">
        <v>268</v>
      </c>
      <c r="C11" s="90"/>
      <c r="D11" s="107">
        <f>投入係数表!AK11</f>
        <v>1.9455006337135615E-2</v>
      </c>
      <c r="E11" s="110">
        <f t="shared" si="9"/>
        <v>1.9455006337135614</v>
      </c>
      <c r="F11" s="85">
        <f>分析係数表!C14</f>
        <v>3.4828780992665287E-2</v>
      </c>
      <c r="G11" s="110">
        <f t="shared" si="0"/>
        <v>6.7759415492701161E-2</v>
      </c>
      <c r="H11" s="110">
        <v>7.4983344819754216E-2</v>
      </c>
      <c r="I11" s="110">
        <f t="shared" si="1"/>
        <v>7.4983344819754216E-2</v>
      </c>
      <c r="J11" s="85">
        <f>分析係数表!G14</f>
        <v>0.17656215254614188</v>
      </c>
      <c r="K11" s="111">
        <f t="shared" si="2"/>
        <v>1.3239220766485402E-2</v>
      </c>
      <c r="L11" s="79"/>
      <c r="M11" s="80"/>
      <c r="N11" s="81">
        <f>分析係数表!H14</f>
        <v>1.0569488826143035E-3</v>
      </c>
      <c r="O11" s="82">
        <f t="shared" si="3"/>
        <v>3.4995220670653845E-2</v>
      </c>
      <c r="P11" s="76">
        <f>分析係数表!C14</f>
        <v>3.4828780992665287E-2</v>
      </c>
      <c r="Q11" s="82">
        <f t="shared" si="4"/>
        <v>1.2188408765281961E-3</v>
      </c>
      <c r="R11" s="83">
        <v>5.140565870950041E-3</v>
      </c>
      <c r="S11" s="84">
        <f t="shared" si="5"/>
        <v>8.0123910690704264E-2</v>
      </c>
      <c r="T11" s="85">
        <f>分析係数表!F14</f>
        <v>0.31487658438959304</v>
      </c>
      <c r="U11" s="86">
        <f t="shared" si="6"/>
        <v>2.5229143326225757E-2</v>
      </c>
      <c r="V11" s="87">
        <f>分析係数表!D14</f>
        <v>7.0491438736935738E-2</v>
      </c>
      <c r="W11" s="167">
        <f t="shared" si="7"/>
        <v>0</v>
      </c>
      <c r="X11" s="76">
        <f>分析係数表!E14</f>
        <v>6.4487436068490098E-2</v>
      </c>
      <c r="Y11" s="166">
        <f t="shared" si="8"/>
        <v>0</v>
      </c>
    </row>
    <row r="12" spans="1:25" x14ac:dyDescent="0.2">
      <c r="A12" s="6" t="s">
        <v>226</v>
      </c>
      <c r="B12" s="5" t="s">
        <v>29</v>
      </c>
      <c r="C12" s="90"/>
      <c r="D12" s="107">
        <f>投入係数表!AK12</f>
        <v>2.5348542458808617E-3</v>
      </c>
      <c r="E12" s="110">
        <f t="shared" si="9"/>
        <v>0.25348542458808615</v>
      </c>
      <c r="F12" s="85">
        <f>分析係数表!C15</f>
        <v>0</v>
      </c>
      <c r="G12" s="110">
        <f t="shared" si="0"/>
        <v>0</v>
      </c>
      <c r="H12" s="110">
        <v>0</v>
      </c>
      <c r="I12" s="110">
        <f t="shared" si="1"/>
        <v>0</v>
      </c>
      <c r="J12" s="85">
        <f>分析係数表!G15</f>
        <v>9.5595018450184505E-2</v>
      </c>
      <c r="K12" s="111">
        <f t="shared" si="2"/>
        <v>0</v>
      </c>
      <c r="L12" s="79"/>
      <c r="M12" s="80"/>
      <c r="N12" s="81">
        <f>分析係数表!H15</f>
        <v>7.7419518905477774E-3</v>
      </c>
      <c r="O12" s="82">
        <f t="shared" si="3"/>
        <v>0.25633341336354115</v>
      </c>
      <c r="P12" s="76">
        <f>分析係数表!C15</f>
        <v>0</v>
      </c>
      <c r="Q12" s="82">
        <f t="shared" si="4"/>
        <v>0</v>
      </c>
      <c r="R12" s="83">
        <v>0</v>
      </c>
      <c r="S12" s="84">
        <f t="shared" si="5"/>
        <v>0</v>
      </c>
      <c r="T12" s="85">
        <f>分析係数表!F15</f>
        <v>0.30402444649446492</v>
      </c>
      <c r="U12" s="86">
        <f t="shared" si="6"/>
        <v>0</v>
      </c>
      <c r="V12" s="87">
        <f>分析係数表!D15</f>
        <v>4.8662361623616236E-2</v>
      </c>
      <c r="W12" s="167">
        <f t="shared" si="7"/>
        <v>0</v>
      </c>
      <c r="X12" s="76">
        <f>分析係数表!E15</f>
        <v>4.289667896678967E-2</v>
      </c>
      <c r="Y12" s="166">
        <f t="shared" si="8"/>
        <v>0</v>
      </c>
    </row>
    <row r="13" spans="1:25" x14ac:dyDescent="0.2">
      <c r="A13" s="6" t="s">
        <v>227</v>
      </c>
      <c r="B13" s="5" t="s">
        <v>30</v>
      </c>
      <c r="C13" s="90"/>
      <c r="D13" s="107">
        <f>投入係数表!AK13</f>
        <v>3.6755386565272496E-3</v>
      </c>
      <c r="E13" s="110">
        <f t="shared" si="9"/>
        <v>0.36755386565272496</v>
      </c>
      <c r="F13" s="85">
        <f>分析係数表!C16</f>
        <v>1.5929944110702698E-2</v>
      </c>
      <c r="G13" s="110">
        <f t="shared" si="0"/>
        <v>5.8551125375206365E-3</v>
      </c>
      <c r="H13" s="110">
        <v>7.4372861681500013E-3</v>
      </c>
      <c r="I13" s="110">
        <f t="shared" si="1"/>
        <v>7.4372861681500013E-3</v>
      </c>
      <c r="J13" s="85">
        <f>分析係数表!G16</f>
        <v>3.3304867634500426E-2</v>
      </c>
      <c r="K13" s="111">
        <f t="shared" si="2"/>
        <v>2.4769783139013665E-4</v>
      </c>
      <c r="L13" s="79"/>
      <c r="M13" s="80"/>
      <c r="N13" s="81">
        <f>分析係数表!H16</f>
        <v>1.5715955716225912E-2</v>
      </c>
      <c r="O13" s="82">
        <f t="shared" si="3"/>
        <v>0.52034998795703036</v>
      </c>
      <c r="P13" s="76">
        <f>分析係数表!C16</f>
        <v>1.5929944110702698E-2</v>
      </c>
      <c r="Q13" s="82">
        <f t="shared" si="4"/>
        <v>8.2891462261603151E-3</v>
      </c>
      <c r="R13" s="83">
        <v>9.6153596223563786E-3</v>
      </c>
      <c r="S13" s="84">
        <f t="shared" si="5"/>
        <v>1.7052645790506381E-2</v>
      </c>
      <c r="T13" s="85">
        <f>分析係数表!F16</f>
        <v>0.28693424423569597</v>
      </c>
      <c r="U13" s="86">
        <f t="shared" si="6"/>
        <v>4.8929880321179706E-3</v>
      </c>
      <c r="V13" s="87">
        <f>分析係数表!D16</f>
        <v>2.8181041844577284E-2</v>
      </c>
      <c r="W13" s="167">
        <f t="shared" si="7"/>
        <v>0</v>
      </c>
      <c r="X13" s="76">
        <f>分析係数表!E16</f>
        <v>2.1349274124679761E-2</v>
      </c>
      <c r="Y13" s="166">
        <f t="shared" si="8"/>
        <v>0</v>
      </c>
    </row>
    <row r="14" spans="1:25" x14ac:dyDescent="0.2">
      <c r="A14" s="6" t="s">
        <v>2</v>
      </c>
      <c r="B14" s="5" t="s">
        <v>365</v>
      </c>
      <c r="C14" s="90"/>
      <c r="D14" s="107">
        <f>投入係数表!AK14</f>
        <v>8.3650190114068438E-3</v>
      </c>
      <c r="E14" s="110">
        <f t="shared" si="9"/>
        <v>0.83650190114068435</v>
      </c>
      <c r="F14" s="85">
        <f>分析係数表!C17</f>
        <v>3.0755163958272713E-2</v>
      </c>
      <c r="G14" s="110">
        <f t="shared" si="0"/>
        <v>2.5726753120988578E-2</v>
      </c>
      <c r="H14" s="110">
        <v>3.036053346996067E-2</v>
      </c>
      <c r="I14" s="110">
        <f t="shared" si="1"/>
        <v>3.036053346996067E-2</v>
      </c>
      <c r="J14" s="85">
        <f>分析係数表!G17</f>
        <v>0.21735668789808918</v>
      </c>
      <c r="K14" s="111">
        <f t="shared" si="2"/>
        <v>6.5990649978497316E-3</v>
      </c>
      <c r="L14" s="79"/>
      <c r="M14" s="80"/>
      <c r="N14" s="81">
        <f>分析係数表!H17</f>
        <v>2.8450203005708319E-3</v>
      </c>
      <c r="O14" s="82">
        <f t="shared" si="3"/>
        <v>9.4197661654842682E-2</v>
      </c>
      <c r="P14" s="76">
        <f>分析係数表!C17</f>
        <v>3.0755163958272713E-2</v>
      </c>
      <c r="Q14" s="82">
        <f t="shared" si="4"/>
        <v>2.8970645286805854E-3</v>
      </c>
      <c r="R14" s="83">
        <v>6.1868664007127781E-3</v>
      </c>
      <c r="S14" s="84">
        <f t="shared" si="5"/>
        <v>3.6547399870673444E-2</v>
      </c>
      <c r="T14" s="85">
        <f>分析係数表!F17</f>
        <v>0.33877388535031849</v>
      </c>
      <c r="U14" s="86">
        <f t="shared" si="6"/>
        <v>1.238130465363977E-2</v>
      </c>
      <c r="V14" s="87">
        <f>分析係数表!D17</f>
        <v>5.8320063694267517E-2</v>
      </c>
      <c r="W14" s="167">
        <f t="shared" si="7"/>
        <v>0</v>
      </c>
      <c r="X14" s="76">
        <f>分析係数表!E17</f>
        <v>5.5732484076433123E-2</v>
      </c>
      <c r="Y14" s="166">
        <f t="shared" si="8"/>
        <v>0</v>
      </c>
    </row>
    <row r="15" spans="1:25" x14ac:dyDescent="0.2">
      <c r="A15" s="6" t="s">
        <v>3</v>
      </c>
      <c r="B15" s="5" t="s">
        <v>31</v>
      </c>
      <c r="C15" s="90"/>
      <c r="D15" s="107">
        <f>投入係数表!AK15</f>
        <v>5.0697084917617234E-4</v>
      </c>
      <c r="E15" s="110">
        <f t="shared" si="9"/>
        <v>5.0697084917617236E-2</v>
      </c>
      <c r="F15" s="85">
        <f>分析係数表!C18</f>
        <v>0.10308017346825304</v>
      </c>
      <c r="G15" s="110">
        <f t="shared" si="0"/>
        <v>5.2258643076427396E-3</v>
      </c>
      <c r="H15" s="110">
        <v>7.904527276895796E-3</v>
      </c>
      <c r="I15" s="110">
        <f t="shared" si="1"/>
        <v>7.904527276895796E-3</v>
      </c>
      <c r="J15" s="85">
        <f>分析係数表!G18</f>
        <v>0.21565836298932384</v>
      </c>
      <c r="K15" s="111">
        <f t="shared" si="2"/>
        <v>1.7046774127398052E-3</v>
      </c>
      <c r="L15" s="79"/>
      <c r="M15" s="80"/>
      <c r="N15" s="81">
        <f>分析係数表!H18</f>
        <v>4.148325689659146E-4</v>
      </c>
      <c r="O15" s="82">
        <f t="shared" si="3"/>
        <v>1.3734966308331809E-2</v>
      </c>
      <c r="P15" s="76">
        <f>分析係数表!C18</f>
        <v>0.10308017346825304</v>
      </c>
      <c r="Q15" s="82">
        <f t="shared" si="4"/>
        <v>1.4158027096434541E-3</v>
      </c>
      <c r="R15" s="83">
        <v>3.5361294561431556E-3</v>
      </c>
      <c r="S15" s="84">
        <f t="shared" si="5"/>
        <v>1.1440656733038951E-2</v>
      </c>
      <c r="T15" s="85">
        <f>分析係数表!F18</f>
        <v>0.45978647686832741</v>
      </c>
      <c r="U15" s="86">
        <f t="shared" si="6"/>
        <v>5.2602592523438877E-3</v>
      </c>
      <c r="V15" s="87">
        <f>分析係数表!D18</f>
        <v>3.6120996441281139E-2</v>
      </c>
      <c r="W15" s="167">
        <f t="shared" si="7"/>
        <v>0</v>
      </c>
      <c r="X15" s="76">
        <f>分析係数表!E18</f>
        <v>3.3096085409252671E-2</v>
      </c>
      <c r="Y15" s="166">
        <f t="shared" si="8"/>
        <v>0</v>
      </c>
    </row>
    <row r="16" spans="1:25" x14ac:dyDescent="0.2">
      <c r="A16" s="6" t="s">
        <v>4</v>
      </c>
      <c r="B16" s="5" t="s">
        <v>32</v>
      </c>
      <c r="C16" s="90"/>
      <c r="D16" s="107">
        <f>投入係数表!AK16</f>
        <v>0</v>
      </c>
      <c r="E16" s="110">
        <f t="shared" si="9"/>
        <v>0</v>
      </c>
      <c r="F16" s="85">
        <f>分析係数表!C19</f>
        <v>0.24776062511911567</v>
      </c>
      <c r="G16" s="110">
        <f t="shared" si="0"/>
        <v>0</v>
      </c>
      <c r="H16" s="110">
        <v>4.0062314359513946E-3</v>
      </c>
      <c r="I16" s="110">
        <f t="shared" si="1"/>
        <v>4.0062314359513946E-3</v>
      </c>
      <c r="J16" s="85">
        <f>分析係数表!G19</f>
        <v>5.7676438653637349E-2</v>
      </c>
      <c r="K16" s="111">
        <f t="shared" si="2"/>
        <v>2.3106516164792407E-4</v>
      </c>
      <c r="L16" s="79"/>
      <c r="M16" s="80"/>
      <c r="N16" s="81">
        <f>分析係数表!H19</f>
        <v>-1.0648958666941103E-4</v>
      </c>
      <c r="O16" s="82">
        <f t="shared" si="3"/>
        <v>-3.525834263058357E-3</v>
      </c>
      <c r="P16" s="76">
        <f>分析係数表!C19</f>
        <v>0.24776062511911567</v>
      </c>
      <c r="Q16" s="82">
        <f t="shared" si="4"/>
        <v>-8.7356290108173509E-4</v>
      </c>
      <c r="R16" s="83">
        <v>2.9900236583021086E-3</v>
      </c>
      <c r="S16" s="84">
        <f t="shared" si="5"/>
        <v>6.9962550942535033E-3</v>
      </c>
      <c r="T16" s="85">
        <f>分析係数表!F19</f>
        <v>0.24017372421281216</v>
      </c>
      <c r="U16" s="86">
        <f t="shared" si="6"/>
        <v>1.6803166415297231E-3</v>
      </c>
      <c r="V16" s="87">
        <f>分析係数表!D19</f>
        <v>1.0727470141150924E-2</v>
      </c>
      <c r="W16" s="167">
        <f t="shared" si="7"/>
        <v>0</v>
      </c>
      <c r="X16" s="76">
        <f>分析係数表!E19</f>
        <v>1.2160694896851249E-2</v>
      </c>
      <c r="Y16" s="166">
        <f t="shared" si="8"/>
        <v>0</v>
      </c>
    </row>
    <row r="17" spans="1:25" x14ac:dyDescent="0.2">
      <c r="A17" s="6" t="s">
        <v>5</v>
      </c>
      <c r="B17" s="5" t="s">
        <v>33</v>
      </c>
      <c r="C17" s="90"/>
      <c r="D17" s="107">
        <f>投入係数表!AK17</f>
        <v>1.9011406844106463E-4</v>
      </c>
      <c r="E17" s="110">
        <f t="shared" si="9"/>
        <v>1.9011406844106463E-2</v>
      </c>
      <c r="F17" s="85">
        <f>分析係数表!C20</f>
        <v>4.2097488921713389E-2</v>
      </c>
      <c r="G17" s="110">
        <f t="shared" si="0"/>
        <v>8.0033248900595797E-4</v>
      </c>
      <c r="H17" s="110">
        <v>1.3264012373878592E-3</v>
      </c>
      <c r="I17" s="110">
        <f t="shared" si="1"/>
        <v>1.3264012373878592E-3</v>
      </c>
      <c r="J17" s="85">
        <f>分析係数表!G20</f>
        <v>0.10005104645227157</v>
      </c>
      <c r="K17" s="111">
        <f t="shared" si="2"/>
        <v>1.3270783181624319E-4</v>
      </c>
      <c r="L17" s="79"/>
      <c r="M17" s="80"/>
      <c r="N17" s="81">
        <f>分析係数表!H20</f>
        <v>5.1814336200340294E-4</v>
      </c>
      <c r="O17" s="82">
        <f t="shared" si="3"/>
        <v>1.7155551787418278E-2</v>
      </c>
      <c r="P17" s="76">
        <f>分析係数表!C20</f>
        <v>4.2097488921713389E-2</v>
      </c>
      <c r="Q17" s="82">
        <f t="shared" si="4"/>
        <v>7.2220565131672133E-4</v>
      </c>
      <c r="R17" s="83">
        <v>1.6837339854236081E-3</v>
      </c>
      <c r="S17" s="84">
        <f t="shared" si="5"/>
        <v>3.0101352228114673E-3</v>
      </c>
      <c r="T17" s="85">
        <f>分析係数表!F20</f>
        <v>0.22307299642674835</v>
      </c>
      <c r="U17" s="86">
        <f t="shared" si="6"/>
        <v>6.7147988380225187E-4</v>
      </c>
      <c r="V17" s="87">
        <f>分析係数表!D20</f>
        <v>2.5523226135783564E-2</v>
      </c>
      <c r="W17" s="167">
        <f t="shared" si="7"/>
        <v>0</v>
      </c>
      <c r="X17" s="76">
        <f>分析係数表!E20</f>
        <v>2.7054619703930576E-2</v>
      </c>
      <c r="Y17" s="166">
        <f t="shared" si="8"/>
        <v>0</v>
      </c>
    </row>
    <row r="18" spans="1:25" x14ac:dyDescent="0.2">
      <c r="A18" s="6" t="s">
        <v>6</v>
      </c>
      <c r="B18" s="5" t="s">
        <v>34</v>
      </c>
      <c r="C18" s="90"/>
      <c r="D18" s="107">
        <f>投入係数表!AK18</f>
        <v>2.5982256020278833E-3</v>
      </c>
      <c r="E18" s="110">
        <f t="shared" si="9"/>
        <v>0.25982256020278832</v>
      </c>
      <c r="F18" s="85">
        <f>分析係数表!C21</f>
        <v>2.2200270354580387E-2</v>
      </c>
      <c r="G18" s="110">
        <f t="shared" si="0"/>
        <v>5.7681310807211391E-3</v>
      </c>
      <c r="H18" s="110">
        <v>6.9726428239020605E-3</v>
      </c>
      <c r="I18" s="110">
        <f t="shared" si="1"/>
        <v>6.9726428239020605E-3</v>
      </c>
      <c r="J18" s="85">
        <f>分析係数表!G21</f>
        <v>0.28466453674121406</v>
      </c>
      <c r="K18" s="111">
        <f t="shared" si="2"/>
        <v>1.9848641393280307E-3</v>
      </c>
      <c r="L18" s="79"/>
      <c r="M18" s="80"/>
      <c r="N18" s="81">
        <f>分析係数表!H21</f>
        <v>8.5827428061913363E-4</v>
      </c>
      <c r="O18" s="82">
        <f t="shared" si="3"/>
        <v>2.8417171672410639E-2</v>
      </c>
      <c r="P18" s="76">
        <f>分析係数表!C21</f>
        <v>2.2200270354580387E-2</v>
      </c>
      <c r="Q18" s="82">
        <f t="shared" si="4"/>
        <v>6.3086889384003945E-4</v>
      </c>
      <c r="R18" s="83">
        <v>1.7574990292995158E-3</v>
      </c>
      <c r="S18" s="84">
        <f t="shared" si="5"/>
        <v>8.7301418532015757E-3</v>
      </c>
      <c r="T18" s="85">
        <f>分析係数表!F21</f>
        <v>0.42523961661341853</v>
      </c>
      <c r="U18" s="86">
        <f t="shared" si="6"/>
        <v>3.7124021746361971E-3</v>
      </c>
      <c r="V18" s="87">
        <f>分析係数表!D21</f>
        <v>0.11693290734824281</v>
      </c>
      <c r="W18" s="167">
        <f t="shared" si="7"/>
        <v>0</v>
      </c>
      <c r="X18" s="76">
        <f>分析係数表!E21</f>
        <v>9.0095846645367406E-2</v>
      </c>
      <c r="Y18" s="166">
        <f t="shared" si="8"/>
        <v>0</v>
      </c>
    </row>
    <row r="19" spans="1:25" x14ac:dyDescent="0.2">
      <c r="A19" s="6" t="s">
        <v>7</v>
      </c>
      <c r="B19" s="5" t="s">
        <v>269</v>
      </c>
      <c r="C19" s="90"/>
      <c r="D19" s="107">
        <f>投入係数表!AK19</f>
        <v>0</v>
      </c>
      <c r="E19" s="110">
        <f t="shared" si="9"/>
        <v>0</v>
      </c>
      <c r="F19" s="85">
        <f>分析係数表!C22</f>
        <v>3.5555555555555562E-2</v>
      </c>
      <c r="G19" s="110">
        <f t="shared" si="0"/>
        <v>0</v>
      </c>
      <c r="H19" s="110">
        <v>2.232353849924333E-3</v>
      </c>
      <c r="I19" s="110">
        <f t="shared" si="1"/>
        <v>2.232353849924333E-3</v>
      </c>
      <c r="J19" s="85">
        <f>分析係数表!G22</f>
        <v>0.1945879458794588</v>
      </c>
      <c r="K19" s="111">
        <f t="shared" si="2"/>
        <v>4.3438915013287762E-4</v>
      </c>
      <c r="L19" s="79"/>
      <c r="M19" s="80"/>
      <c r="N19" s="81">
        <f>分析係数表!H22</f>
        <v>4.0529618807014647E-5</v>
      </c>
      <c r="O19" s="82">
        <f t="shared" si="3"/>
        <v>1.3419219956416137E-3</v>
      </c>
      <c r="P19" s="76">
        <f>分析係数表!C22</f>
        <v>3.5555555555555562E-2</v>
      </c>
      <c r="Q19" s="82">
        <f t="shared" si="4"/>
        <v>4.7712782067257383E-5</v>
      </c>
      <c r="R19" s="83">
        <v>7.7755573742742726E-4</v>
      </c>
      <c r="S19" s="84">
        <f t="shared" si="5"/>
        <v>3.0099095873517604E-3</v>
      </c>
      <c r="T19" s="85">
        <f>分析係数表!F22</f>
        <v>0.41303813038130383</v>
      </c>
      <c r="U19" s="86">
        <f t="shared" si="6"/>
        <v>1.2432074285765328E-3</v>
      </c>
      <c r="V19" s="87">
        <f>分析係数表!D22</f>
        <v>2.3370233702337023E-2</v>
      </c>
      <c r="W19" s="167">
        <f t="shared" si="7"/>
        <v>0</v>
      </c>
      <c r="X19" s="76">
        <f>分析係数表!E22</f>
        <v>2.1033210332103321E-2</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0.215879455230368</v>
      </c>
      <c r="K20" s="111">
        <f t="shared" si="2"/>
        <v>0</v>
      </c>
      <c r="L20" s="79"/>
      <c r="M20" s="80"/>
      <c r="N20" s="81">
        <f>分析係数表!H23</f>
        <v>2.3840952239420378E-5</v>
      </c>
      <c r="O20" s="82">
        <f t="shared" si="3"/>
        <v>7.8936587978918442E-4</v>
      </c>
      <c r="P20" s="76">
        <f>分析係数表!C23</f>
        <v>0</v>
      </c>
      <c r="Q20" s="82">
        <f t="shared" si="4"/>
        <v>0</v>
      </c>
      <c r="R20" s="83">
        <v>0</v>
      </c>
      <c r="S20" s="84">
        <f t="shared" si="5"/>
        <v>0</v>
      </c>
      <c r="T20" s="85">
        <f>分析係数表!F23</f>
        <v>0.44146624166908144</v>
      </c>
      <c r="U20" s="86">
        <f t="shared" si="6"/>
        <v>0</v>
      </c>
      <c r="V20" s="87">
        <f>分析係数表!D23</f>
        <v>8.5482468849608806E-2</v>
      </c>
      <c r="W20" s="167">
        <f t="shared" si="7"/>
        <v>0</v>
      </c>
      <c r="X20" s="76">
        <f>分析係数表!E23</f>
        <v>8.3164300202839755E-2</v>
      </c>
      <c r="Y20" s="166">
        <f t="shared" si="8"/>
        <v>0</v>
      </c>
    </row>
    <row r="21" spans="1:25" x14ac:dyDescent="0.2">
      <c r="A21" s="6" t="s">
        <v>9</v>
      </c>
      <c r="B21" s="5" t="s">
        <v>271</v>
      </c>
      <c r="C21" s="90"/>
      <c r="D21" s="107">
        <f>投入係数表!AK21</f>
        <v>0</v>
      </c>
      <c r="E21" s="110">
        <f t="shared" si="9"/>
        <v>0</v>
      </c>
      <c r="F21" s="85">
        <f>分析係数表!C24</f>
        <v>0.31901223099551013</v>
      </c>
      <c r="G21" s="110">
        <f t="shared" si="0"/>
        <v>0</v>
      </c>
      <c r="H21" s="110">
        <v>1.2865813140389676E-2</v>
      </c>
      <c r="I21" s="110">
        <f t="shared" si="1"/>
        <v>1.2865813140389676E-2</v>
      </c>
      <c r="J21" s="85">
        <f>分析係数表!G24</f>
        <v>0.20822960902035437</v>
      </c>
      <c r="K21" s="111">
        <f t="shared" si="2"/>
        <v>2.6790432399522797E-3</v>
      </c>
      <c r="L21" s="79"/>
      <c r="M21" s="80"/>
      <c r="N21" s="81">
        <f>分析係数表!H24</f>
        <v>2.9960129980871608E-4</v>
      </c>
      <c r="O21" s="82">
        <f t="shared" si="3"/>
        <v>9.9196978893507509E-3</v>
      </c>
      <c r="P21" s="76">
        <f>分析係数表!C24</f>
        <v>0.31901223099551013</v>
      </c>
      <c r="Q21" s="82">
        <f t="shared" si="4"/>
        <v>3.1645049544832362E-3</v>
      </c>
      <c r="R21" s="83">
        <v>1.3431415396717107E-2</v>
      </c>
      <c r="S21" s="84">
        <f t="shared" si="5"/>
        <v>2.6297228537106782E-2</v>
      </c>
      <c r="T21" s="85">
        <f>分析係数表!F24</f>
        <v>0.39288329184360815</v>
      </c>
      <c r="U21" s="86">
        <f t="shared" si="6"/>
        <v>1.0331741714022184E-2</v>
      </c>
      <c r="V21" s="87">
        <f>分析係数表!D24</f>
        <v>9.7085956948308683E-2</v>
      </c>
      <c r="W21" s="167">
        <f t="shared" si="7"/>
        <v>0</v>
      </c>
      <c r="X21" s="76">
        <f>分析係数表!E24</f>
        <v>9.7525259920925464E-2</v>
      </c>
      <c r="Y21" s="166">
        <f t="shared" si="8"/>
        <v>0</v>
      </c>
    </row>
    <row r="22" spans="1:25" x14ac:dyDescent="0.2">
      <c r="A22" s="6" t="s">
        <v>10</v>
      </c>
      <c r="B22" s="5" t="s">
        <v>272</v>
      </c>
      <c r="C22" s="90"/>
      <c r="D22" s="107">
        <f>投入係数表!AK22</f>
        <v>0</v>
      </c>
      <c r="E22" s="110">
        <f t="shared" si="9"/>
        <v>0</v>
      </c>
      <c r="F22" s="85">
        <f>分析係数表!C25</f>
        <v>9.6759875721260657E-3</v>
      </c>
      <c r="G22" s="110">
        <f t="shared" si="0"/>
        <v>0</v>
      </c>
      <c r="H22" s="110">
        <v>9.4162841614527863E-4</v>
      </c>
      <c r="I22" s="110">
        <f t="shared" si="1"/>
        <v>9.4162841614527863E-4</v>
      </c>
      <c r="J22" s="85">
        <f>分析係数表!G25</f>
        <v>0.19730305180979418</v>
      </c>
      <c r="K22" s="111">
        <f t="shared" si="2"/>
        <v>1.8578616017628634E-4</v>
      </c>
      <c r="L22" s="79"/>
      <c r="M22" s="80"/>
      <c r="N22" s="81">
        <f>分析係数表!H25</f>
        <v>4.8079253682831098E-4</v>
      </c>
      <c r="O22" s="82">
        <f t="shared" si="3"/>
        <v>1.5918878575748554E-2</v>
      </c>
      <c r="P22" s="76">
        <f>分析係数表!C25</f>
        <v>9.6759875721260657E-3</v>
      </c>
      <c r="Q22" s="82">
        <f t="shared" si="4"/>
        <v>1.540308712611269E-4</v>
      </c>
      <c r="R22" s="83">
        <v>1.1351793567152416E-3</v>
      </c>
      <c r="S22" s="84">
        <f t="shared" si="5"/>
        <v>2.0768077728605203E-3</v>
      </c>
      <c r="T22" s="85">
        <f>分析係数表!F25</f>
        <v>0.35095812633073104</v>
      </c>
      <c r="U22" s="86">
        <f t="shared" si="6"/>
        <v>7.2887256471222662E-4</v>
      </c>
      <c r="V22" s="87">
        <f>分析係数表!D25</f>
        <v>5.2164655784244146E-2</v>
      </c>
      <c r="W22" s="167">
        <f t="shared" si="7"/>
        <v>0</v>
      </c>
      <c r="X22" s="76">
        <f>分析係数表!E25</f>
        <v>4.9325762952448546E-2</v>
      </c>
      <c r="Y22" s="166">
        <f t="shared" si="8"/>
        <v>0</v>
      </c>
    </row>
    <row r="23" spans="1:25" x14ac:dyDescent="0.2">
      <c r="A23" s="6" t="s">
        <v>11</v>
      </c>
      <c r="B23" s="5" t="s">
        <v>35</v>
      </c>
      <c r="C23" s="90"/>
      <c r="D23" s="107">
        <f>投入係数表!AK23</f>
        <v>0</v>
      </c>
      <c r="E23" s="110">
        <f t="shared" si="9"/>
        <v>0</v>
      </c>
      <c r="F23" s="85">
        <f>分析係数表!C26</f>
        <v>0.20974434975917011</v>
      </c>
      <c r="G23" s="110">
        <f t="shared" si="0"/>
        <v>0</v>
      </c>
      <c r="H23" s="110">
        <v>1.1418019434851883E-2</v>
      </c>
      <c r="I23" s="110">
        <f t="shared" si="1"/>
        <v>1.1418019434851883E-2</v>
      </c>
      <c r="J23" s="85">
        <f>分析係数表!G26</f>
        <v>0.19643642762868455</v>
      </c>
      <c r="K23" s="111">
        <f t="shared" si="2"/>
        <v>2.2429149483771957E-3</v>
      </c>
      <c r="L23" s="79"/>
      <c r="M23" s="80"/>
      <c r="N23" s="81">
        <f>分析係数表!H26</f>
        <v>9.4871095944733495E-3</v>
      </c>
      <c r="O23" s="82">
        <f t="shared" si="3"/>
        <v>0.31411499576410945</v>
      </c>
      <c r="P23" s="76">
        <f>分析係数表!C26</f>
        <v>0.20974434975917011</v>
      </c>
      <c r="Q23" s="82">
        <f t="shared" si="4"/>
        <v>6.5883845536147609E-2</v>
      </c>
      <c r="R23" s="83">
        <v>7.2188537108930279E-2</v>
      </c>
      <c r="S23" s="84">
        <f t="shared" si="5"/>
        <v>8.3606556543782157E-2</v>
      </c>
      <c r="T23" s="85">
        <f>分析係数表!F26</f>
        <v>0.33536547042926279</v>
      </c>
      <c r="U23" s="86">
        <f t="shared" si="6"/>
        <v>2.8038752166276264E-2</v>
      </c>
      <c r="V23" s="87">
        <f>分析係数表!D26</f>
        <v>1.7817861856577209E-2</v>
      </c>
      <c r="W23" s="167">
        <f t="shared" si="7"/>
        <v>0</v>
      </c>
      <c r="X23" s="76">
        <f>分析係数表!E26</f>
        <v>1.8226384262459934E-2</v>
      </c>
      <c r="Y23" s="166">
        <f t="shared" si="8"/>
        <v>0</v>
      </c>
    </row>
    <row r="24" spans="1:25" x14ac:dyDescent="0.2">
      <c r="A24" s="6" t="s">
        <v>12</v>
      </c>
      <c r="B24" s="5" t="s">
        <v>366</v>
      </c>
      <c r="C24" s="90"/>
      <c r="D24" s="107">
        <f>投入係数表!AK24</f>
        <v>0</v>
      </c>
      <c r="E24" s="110">
        <f t="shared" si="9"/>
        <v>0</v>
      </c>
      <c r="F24" s="85">
        <f>分析係数表!C27</f>
        <v>0.55184986183604545</v>
      </c>
      <c r="G24" s="110">
        <f t="shared" si="0"/>
        <v>0</v>
      </c>
      <c r="H24" s="110">
        <v>4.4339058562427106E-3</v>
      </c>
      <c r="I24" s="110">
        <f t="shared" si="1"/>
        <v>4.4339058562427106E-3</v>
      </c>
      <c r="J24" s="85">
        <f>分析係数表!G27</f>
        <v>0.17101045662340392</v>
      </c>
      <c r="K24" s="111">
        <f t="shared" si="2"/>
        <v>7.5824426510125067E-4</v>
      </c>
      <c r="L24" s="79"/>
      <c r="M24" s="80"/>
      <c r="N24" s="81">
        <f>分析係数表!H27</f>
        <v>1.0662468539876775E-2</v>
      </c>
      <c r="O24" s="82">
        <f t="shared" si="3"/>
        <v>0.35303073363771625</v>
      </c>
      <c r="P24" s="76">
        <f>分析係数表!C27</f>
        <v>0.55184986183604545</v>
      </c>
      <c r="Q24" s="82">
        <f t="shared" si="4"/>
        <v>0.19481996158185147</v>
      </c>
      <c r="R24" s="83">
        <v>0.20025303035408912</v>
      </c>
      <c r="S24" s="84">
        <f t="shared" si="5"/>
        <v>0.20468693621033182</v>
      </c>
      <c r="T24" s="85">
        <f>分析係数表!F27</f>
        <v>0.32260522305711731</v>
      </c>
      <c r="U24" s="86">
        <f t="shared" si="6"/>
        <v>6.6033074713012035E-2</v>
      </c>
      <c r="V24" s="87">
        <f>分析係数表!D27</f>
        <v>2.1648888655351795E-2</v>
      </c>
      <c r="W24" s="167">
        <f t="shared" si="7"/>
        <v>0</v>
      </c>
      <c r="X24" s="76">
        <f>分析係数表!E27</f>
        <v>2.6115285586674374E-2</v>
      </c>
      <c r="Y24" s="166">
        <f t="shared" si="8"/>
        <v>0</v>
      </c>
    </row>
    <row r="25" spans="1:25" x14ac:dyDescent="0.2">
      <c r="A25" s="6" t="s">
        <v>13</v>
      </c>
      <c r="B25" s="5" t="s">
        <v>192</v>
      </c>
      <c r="C25" s="90"/>
      <c r="D25" s="107">
        <f>投入係数表!AK25</f>
        <v>0</v>
      </c>
      <c r="E25" s="110">
        <f t="shared" si="9"/>
        <v>0</v>
      </c>
      <c r="F25" s="85">
        <f>分析係数表!C28</f>
        <v>0.10247957574888922</v>
      </c>
      <c r="G25" s="110">
        <f t="shared" si="0"/>
        <v>0</v>
      </c>
      <c r="H25" s="110">
        <v>2.5321893473521165E-2</v>
      </c>
      <c r="I25" s="110">
        <f t="shared" si="1"/>
        <v>2.5321893473521165E-2</v>
      </c>
      <c r="J25" s="85">
        <f>分析係数表!G28</f>
        <v>0.12481362671124566</v>
      </c>
      <c r="K25" s="111">
        <f t="shared" si="2"/>
        <v>3.1605173596259985E-3</v>
      </c>
      <c r="L25" s="79"/>
      <c r="M25" s="80"/>
      <c r="N25" s="81">
        <f>分析係数表!H28</f>
        <v>1.8186673066637845E-2</v>
      </c>
      <c r="O25" s="82">
        <f t="shared" si="3"/>
        <v>0.60215460529918285</v>
      </c>
      <c r="P25" s="76">
        <f>分析係数表!C28</f>
        <v>0.10247957574888922</v>
      </c>
      <c r="Q25" s="82">
        <f t="shared" si="4"/>
        <v>6.1708548486300099E-2</v>
      </c>
      <c r="R25" s="83">
        <v>7.2056988049986351E-2</v>
      </c>
      <c r="S25" s="84">
        <f t="shared" si="5"/>
        <v>9.7378881523507516E-2</v>
      </c>
      <c r="T25" s="85">
        <f>分析係数表!F28</f>
        <v>0.21379840057832197</v>
      </c>
      <c r="U25" s="86">
        <f t="shared" si="6"/>
        <v>2.0819449119831815E-2</v>
      </c>
      <c r="V25" s="87">
        <f>分析係数表!D28</f>
        <v>1.5632765553698098E-2</v>
      </c>
      <c r="W25" s="167">
        <f t="shared" si="7"/>
        <v>0</v>
      </c>
      <c r="X25" s="76">
        <f>分析係数表!E28</f>
        <v>1.5564993448696517E-2</v>
      </c>
      <c r="Y25" s="166">
        <f t="shared" si="8"/>
        <v>0</v>
      </c>
    </row>
    <row r="26" spans="1:25" x14ac:dyDescent="0.2">
      <c r="A26" s="6" t="s">
        <v>14</v>
      </c>
      <c r="B26" s="5" t="s">
        <v>50</v>
      </c>
      <c r="C26" s="90"/>
      <c r="D26" s="107">
        <f>投入係数表!AK26</f>
        <v>5.038022813688213E-2</v>
      </c>
      <c r="E26" s="110">
        <f t="shared" si="9"/>
        <v>5.0380228136882126</v>
      </c>
      <c r="F26" s="85">
        <f>分析係数表!C29</f>
        <v>7.3115977067071958E-2</v>
      </c>
      <c r="G26" s="110">
        <f t="shared" si="0"/>
        <v>0.36835996050901271</v>
      </c>
      <c r="H26" s="110">
        <v>0.37840695282103909</v>
      </c>
      <c r="I26" s="110">
        <f t="shared" si="1"/>
        <v>0.37840695282103909</v>
      </c>
      <c r="J26" s="85">
        <f>分析係数表!G29</f>
        <v>0.26098100897122217</v>
      </c>
      <c r="K26" s="111">
        <f t="shared" si="2"/>
        <v>9.8757028348960454E-2</v>
      </c>
      <c r="L26" s="79"/>
      <c r="M26" s="80"/>
      <c r="N26" s="81">
        <f>分析係数表!H29</f>
        <v>9.6190295301981418E-3</v>
      </c>
      <c r="O26" s="82">
        <f t="shared" si="3"/>
        <v>0.31848282029894293</v>
      </c>
      <c r="P26" s="76">
        <f>分析係数表!C29</f>
        <v>7.3115977067071958E-2</v>
      </c>
      <c r="Q26" s="82">
        <f t="shared" si="4"/>
        <v>2.3286182585233909E-2</v>
      </c>
      <c r="R26" s="83">
        <v>3.2371349375301187E-2</v>
      </c>
      <c r="S26" s="84">
        <f t="shared" si="5"/>
        <v>0.41077830219634026</v>
      </c>
      <c r="T26" s="85">
        <f>分析係数表!F29</f>
        <v>0.46988232552720494</v>
      </c>
      <c r="U26" s="86">
        <f t="shared" si="6"/>
        <v>0.19301746391213331</v>
      </c>
      <c r="V26" s="87">
        <f>分析係数表!D29</f>
        <v>9.2857975066992893E-2</v>
      </c>
      <c r="W26" s="167">
        <f t="shared" si="7"/>
        <v>0</v>
      </c>
      <c r="X26" s="76">
        <f>分析係数表!E29</f>
        <v>6.7808458580915762E-2</v>
      </c>
      <c r="Y26" s="166">
        <f t="shared" si="8"/>
        <v>0</v>
      </c>
    </row>
    <row r="27" spans="1:25" x14ac:dyDescent="0.2">
      <c r="A27" s="6" t="s">
        <v>15</v>
      </c>
      <c r="B27" s="5" t="s">
        <v>36</v>
      </c>
      <c r="C27" s="90"/>
      <c r="D27" s="107">
        <f>投入係数表!AK27</f>
        <v>1.7743979721166034E-3</v>
      </c>
      <c r="E27" s="110">
        <f t="shared" si="9"/>
        <v>0.17743979721166034</v>
      </c>
      <c r="F27" s="85">
        <f>分析係数表!C30</f>
        <v>1</v>
      </c>
      <c r="G27" s="110">
        <f t="shared" si="0"/>
        <v>0.17743979721166034</v>
      </c>
      <c r="H27" s="110">
        <v>0.24877120263349337</v>
      </c>
      <c r="I27" s="110">
        <f t="shared" si="1"/>
        <v>0.24877120263349337</v>
      </c>
      <c r="J27" s="85">
        <f>分析係数表!G30</f>
        <v>0.34448146018035225</v>
      </c>
      <c r="K27" s="111">
        <f t="shared" si="2"/>
        <v>8.5697067134008084E-2</v>
      </c>
      <c r="L27" s="79"/>
      <c r="M27" s="80"/>
      <c r="N27" s="81">
        <f>分析係数表!H30</f>
        <v>0</v>
      </c>
      <c r="O27" s="82">
        <f t="shared" si="3"/>
        <v>0</v>
      </c>
      <c r="P27" s="76">
        <f>分析係数表!C30</f>
        <v>1</v>
      </c>
      <c r="Q27" s="82">
        <f t="shared" si="4"/>
        <v>0</v>
      </c>
      <c r="R27" s="83">
        <v>0.12294409921474472</v>
      </c>
      <c r="S27" s="84">
        <f t="shared" si="5"/>
        <v>0.37171530184823809</v>
      </c>
      <c r="T27" s="85">
        <f>分析係数表!F30</f>
        <v>0.44085379748895859</v>
      </c>
      <c r="U27" s="86">
        <f t="shared" si="6"/>
        <v>0.16387210240455027</v>
      </c>
      <c r="V27" s="87">
        <f>分析係数表!D30</f>
        <v>8.9752910919883244E-2</v>
      </c>
      <c r="W27" s="167">
        <f t="shared" si="7"/>
        <v>0</v>
      </c>
      <c r="X27" s="76">
        <f>分析係数表!E30</f>
        <v>6.6422145779301819E-2</v>
      </c>
      <c r="Y27" s="166">
        <f t="shared" si="8"/>
        <v>0</v>
      </c>
    </row>
    <row r="28" spans="1:25" x14ac:dyDescent="0.2">
      <c r="A28" s="6" t="s">
        <v>16</v>
      </c>
      <c r="B28" s="5" t="s">
        <v>193</v>
      </c>
      <c r="C28" s="90"/>
      <c r="D28" s="107">
        <f>投入係数表!AK28</f>
        <v>4.4359949302915083E-3</v>
      </c>
      <c r="E28" s="110">
        <f t="shared" si="9"/>
        <v>0.4435994930291508</v>
      </c>
      <c r="F28" s="85">
        <f>分析係数表!C31</f>
        <v>1.6119481544838443E-2</v>
      </c>
      <c r="G28" s="110">
        <f t="shared" si="0"/>
        <v>7.1505938411830861E-3</v>
      </c>
      <c r="H28" s="110">
        <v>1.0657022737486624E-2</v>
      </c>
      <c r="I28" s="110">
        <f t="shared" si="1"/>
        <v>1.0657022737486624E-2</v>
      </c>
      <c r="J28" s="85">
        <f>分析係数表!G31</f>
        <v>7.1065989847715741E-2</v>
      </c>
      <c r="K28" s="111">
        <f t="shared" si="2"/>
        <v>7.5735186966910026E-4</v>
      </c>
      <c r="L28" s="79"/>
      <c r="M28" s="80"/>
      <c r="N28" s="81">
        <f>分析係数表!H31</f>
        <v>2.0936329558250998E-2</v>
      </c>
      <c r="O28" s="82">
        <f t="shared" si="3"/>
        <v>0.69319480343486883</v>
      </c>
      <c r="P28" s="76">
        <f>分析係数表!C31</f>
        <v>1.6119481544838443E-2</v>
      </c>
      <c r="Q28" s="82">
        <f t="shared" si="4"/>
        <v>1.117394084094628E-2</v>
      </c>
      <c r="R28" s="83">
        <v>1.5877094195488408E-2</v>
      </c>
      <c r="S28" s="84">
        <f t="shared" si="5"/>
        <v>2.6534116932975034E-2</v>
      </c>
      <c r="T28" s="85">
        <f>分析係数表!F31</f>
        <v>0.34619289340101522</v>
      </c>
      <c r="U28" s="86">
        <f t="shared" si="6"/>
        <v>9.1859227148674994E-3</v>
      </c>
      <c r="V28" s="87">
        <f>分析係数表!D31</f>
        <v>2.6395939086294416E-2</v>
      </c>
      <c r="W28" s="167">
        <f t="shared" si="7"/>
        <v>0</v>
      </c>
      <c r="X28" s="76">
        <f>分析係数表!E31</f>
        <v>2.3350253807106598E-2</v>
      </c>
      <c r="Y28" s="166">
        <f t="shared" si="8"/>
        <v>0</v>
      </c>
    </row>
    <row r="29" spans="1:25" x14ac:dyDescent="0.2">
      <c r="A29" s="6" t="s">
        <v>17</v>
      </c>
      <c r="B29" s="5" t="s">
        <v>273</v>
      </c>
      <c r="C29" s="90"/>
      <c r="D29" s="107">
        <f>投入係数表!AK29</f>
        <v>2.3447401774397973E-3</v>
      </c>
      <c r="E29" s="110">
        <f t="shared" si="9"/>
        <v>0.23447401774397975</v>
      </c>
      <c r="F29" s="85">
        <f>分析係数表!C32</f>
        <v>1</v>
      </c>
      <c r="G29" s="110">
        <f t="shared" si="0"/>
        <v>0.23447401774397975</v>
      </c>
      <c r="H29" s="110">
        <v>0.29656082001224771</v>
      </c>
      <c r="I29" s="110">
        <f t="shared" si="1"/>
        <v>0.29656082001224771</v>
      </c>
      <c r="J29" s="85">
        <f>分析係数表!G32</f>
        <v>0.14031413612565444</v>
      </c>
      <c r="K29" s="111">
        <f t="shared" si="2"/>
        <v>4.161167526873423E-2</v>
      </c>
      <c r="L29" s="79"/>
      <c r="M29" s="80"/>
      <c r="N29" s="81">
        <f>分析係数表!H32</f>
        <v>7.8667195406007442E-3</v>
      </c>
      <c r="O29" s="82">
        <f t="shared" si="3"/>
        <v>0.26046442813443788</v>
      </c>
      <c r="P29" s="76">
        <f>分析係数表!C32</f>
        <v>1</v>
      </c>
      <c r="Q29" s="82">
        <f t="shared" si="4"/>
        <v>0.26046442813443788</v>
      </c>
      <c r="R29" s="83">
        <v>0.34670192928246768</v>
      </c>
      <c r="S29" s="84">
        <f t="shared" si="5"/>
        <v>0.64326274929471539</v>
      </c>
      <c r="T29" s="85">
        <f>分析係数表!F32</f>
        <v>0.48305318269495728</v>
      </c>
      <c r="U29" s="86">
        <f t="shared" si="6"/>
        <v>0.31073011835592068</v>
      </c>
      <c r="V29" s="87">
        <f>分析係数表!D32</f>
        <v>1.4549462661890328E-2</v>
      </c>
      <c r="W29" s="167">
        <f t="shared" si="7"/>
        <v>0</v>
      </c>
      <c r="X29" s="76">
        <f>分析係数表!E32</f>
        <v>2.1824193992835493E-2</v>
      </c>
      <c r="Y29" s="166">
        <f t="shared" si="8"/>
        <v>0</v>
      </c>
    </row>
    <row r="30" spans="1:25" x14ac:dyDescent="0.2">
      <c r="A30" s="6" t="s">
        <v>18</v>
      </c>
      <c r="B30" s="5" t="s">
        <v>274</v>
      </c>
      <c r="C30" s="90"/>
      <c r="D30" s="107">
        <f>投入係数表!AK30</f>
        <v>6.3371356147021542E-5</v>
      </c>
      <c r="E30" s="110">
        <f t="shared" si="9"/>
        <v>6.3371356147021544E-3</v>
      </c>
      <c r="F30" s="85">
        <f>分析係数表!C33</f>
        <v>0.76063364256957811</v>
      </c>
      <c r="G30" s="110">
        <f t="shared" si="0"/>
        <v>4.8202385460683018E-3</v>
      </c>
      <c r="H30" s="110">
        <v>4.8819799241630026E-2</v>
      </c>
      <c r="I30" s="110">
        <f t="shared" si="1"/>
        <v>4.8819799241630026E-2</v>
      </c>
      <c r="J30" s="85">
        <f>分析係数表!G33</f>
        <v>0.50769407441433168</v>
      </c>
      <c r="K30" s="111">
        <f t="shared" si="2"/>
        <v>2.4785522789072846E-2</v>
      </c>
      <c r="L30" s="79"/>
      <c r="M30" s="80"/>
      <c r="N30" s="81">
        <f>分析係数表!H33</f>
        <v>8.9800920101816757E-4</v>
      </c>
      <c r="O30" s="82">
        <f t="shared" si="3"/>
        <v>2.973278147205928E-2</v>
      </c>
      <c r="P30" s="76">
        <f>分析係数表!C33</f>
        <v>0.76063364256957811</v>
      </c>
      <c r="Q30" s="82">
        <f t="shared" si="4"/>
        <v>2.2615753874817714E-2</v>
      </c>
      <c r="R30" s="83">
        <v>7.4073290119531759E-2</v>
      </c>
      <c r="S30" s="84">
        <f t="shared" si="5"/>
        <v>0.12289308936116178</v>
      </c>
      <c r="T30" s="85">
        <f>分析係数表!F33</f>
        <v>0.64710610932475887</v>
      </c>
      <c r="U30" s="86">
        <f t="shared" si="6"/>
        <v>7.9524868919401318E-2</v>
      </c>
      <c r="V30" s="87">
        <f>分析係数表!D33</f>
        <v>7.6136885622416176E-2</v>
      </c>
      <c r="W30" s="167">
        <f t="shared" si="7"/>
        <v>0</v>
      </c>
      <c r="X30" s="76">
        <f>分析係数表!E33</f>
        <v>7.3954983922829579E-2</v>
      </c>
      <c r="Y30" s="166">
        <f t="shared" si="8"/>
        <v>0</v>
      </c>
    </row>
    <row r="31" spans="1:25" x14ac:dyDescent="0.2">
      <c r="A31" s="6" t="s">
        <v>19</v>
      </c>
      <c r="B31" s="5" t="s">
        <v>275</v>
      </c>
      <c r="C31" s="90"/>
      <c r="D31" s="107">
        <f>投入係数表!AK31</f>
        <v>4.08745247148289E-2</v>
      </c>
      <c r="E31" s="110">
        <f t="shared" si="9"/>
        <v>4.0874524714828899</v>
      </c>
      <c r="F31" s="85">
        <f>分析係数表!C34</f>
        <v>0.60932856586849216</v>
      </c>
      <c r="G31" s="110">
        <f t="shared" si="0"/>
        <v>2.4906015525042933</v>
      </c>
      <c r="H31" s="110">
        <v>2.7611634234920777</v>
      </c>
      <c r="I31" s="110">
        <f t="shared" si="1"/>
        <v>2.7611634234920777</v>
      </c>
      <c r="J31" s="85">
        <f>分析係数表!G34</f>
        <v>0.42480111354608457</v>
      </c>
      <c r="K31" s="111">
        <f t="shared" si="2"/>
        <v>1.1729452969821537</v>
      </c>
      <c r="L31" s="79"/>
      <c r="M31" s="80"/>
      <c r="N31" s="81">
        <f>分析係数表!H34</f>
        <v>0.14716781407871807</v>
      </c>
      <c r="O31" s="82">
        <f t="shared" si="3"/>
        <v>4.8726766393506571</v>
      </c>
      <c r="P31" s="76">
        <f>分析係数表!C34</f>
        <v>0.60932856586849216</v>
      </c>
      <c r="Q31" s="82">
        <f t="shared" si="4"/>
        <v>2.96906106859644</v>
      </c>
      <c r="R31" s="83">
        <v>3.2446572431144207</v>
      </c>
      <c r="S31" s="84">
        <f t="shared" si="5"/>
        <v>6.0058206666064979</v>
      </c>
      <c r="T31" s="85">
        <f>分析係数表!F34</f>
        <v>0.70056004390220861</v>
      </c>
      <c r="U31" s="86">
        <f t="shared" si="6"/>
        <v>4.2074379898666399</v>
      </c>
      <c r="V31" s="87">
        <f>分析係数表!D34</f>
        <v>0.12153061706589328</v>
      </c>
      <c r="W31" s="167">
        <f t="shared" si="7"/>
        <v>1</v>
      </c>
      <c r="X31" s="76">
        <f>分析係数表!E34</f>
        <v>9.2329106655473059E-2</v>
      </c>
      <c r="Y31" s="166">
        <f t="shared" si="8"/>
        <v>1</v>
      </c>
    </row>
    <row r="32" spans="1:25" x14ac:dyDescent="0.2">
      <c r="A32" s="6" t="s">
        <v>20</v>
      </c>
      <c r="B32" s="5" t="s">
        <v>37</v>
      </c>
      <c r="C32" s="90"/>
      <c r="D32" s="107">
        <f>投入係数表!AK32</f>
        <v>2.7122940430925221E-2</v>
      </c>
      <c r="E32" s="110">
        <f t="shared" si="9"/>
        <v>2.712294043092522</v>
      </c>
      <c r="F32" s="85">
        <f>分析係数表!C35</f>
        <v>0.431182157394844</v>
      </c>
      <c r="G32" s="110">
        <f t="shared" si="0"/>
        <v>1.1694927969898177</v>
      </c>
      <c r="H32" s="110">
        <v>1.3248076657169157</v>
      </c>
      <c r="I32" s="110">
        <f t="shared" si="1"/>
        <v>1.3248076657169157</v>
      </c>
      <c r="J32" s="85">
        <f>分析係数表!G35</f>
        <v>0.31375152118597188</v>
      </c>
      <c r="K32" s="111">
        <f t="shared" si="2"/>
        <v>0.41566042039751883</v>
      </c>
      <c r="L32" s="79"/>
      <c r="M32" s="80"/>
      <c r="N32" s="81">
        <f>分析係数表!H35</f>
        <v>5.4452734914836147E-2</v>
      </c>
      <c r="O32" s="82">
        <f t="shared" si="3"/>
        <v>1.8029116694384972</v>
      </c>
      <c r="P32" s="76">
        <f>分析係数表!C35</f>
        <v>0.431182157394844</v>
      </c>
      <c r="Q32" s="82">
        <f t="shared" si="4"/>
        <v>0.77738334322083102</v>
      </c>
      <c r="R32" s="83">
        <v>1.1334143365058409</v>
      </c>
      <c r="S32" s="84">
        <f t="shared" si="5"/>
        <v>2.4582220022227563</v>
      </c>
      <c r="T32" s="85">
        <f>分析係数表!F35</f>
        <v>0.64533318582439059</v>
      </c>
      <c r="U32" s="86">
        <f t="shared" si="6"/>
        <v>1.5863722361580235</v>
      </c>
      <c r="V32" s="87">
        <f>分析係数表!D35</f>
        <v>5.7675996607294319E-2</v>
      </c>
      <c r="W32" s="167">
        <f t="shared" si="7"/>
        <v>0</v>
      </c>
      <c r="X32" s="76">
        <f>分析係数表!E35</f>
        <v>5.1978463694361474E-2</v>
      </c>
      <c r="Y32" s="166">
        <f t="shared" si="8"/>
        <v>0</v>
      </c>
    </row>
    <row r="33" spans="1:25" x14ac:dyDescent="0.2">
      <c r="A33" s="6" t="s">
        <v>21</v>
      </c>
      <c r="B33" s="5" t="s">
        <v>38</v>
      </c>
      <c r="C33" s="90"/>
      <c r="D33" s="107">
        <f>投入係数表!AK33</f>
        <v>1.5462610899873257E-2</v>
      </c>
      <c r="E33" s="110">
        <f t="shared" si="9"/>
        <v>1.5462610899873257</v>
      </c>
      <c r="F33" s="85">
        <f>分析係数表!C36</f>
        <v>0.9563715649468405</v>
      </c>
      <c r="G33" s="110">
        <f t="shared" si="0"/>
        <v>1.478800138447586</v>
      </c>
      <c r="H33" s="110">
        <v>1.7061387682305336</v>
      </c>
      <c r="I33" s="110">
        <f t="shared" si="1"/>
        <v>1.7061387682305336</v>
      </c>
      <c r="J33" s="85">
        <f>分析係数表!G36</f>
        <v>5.2691079299754126E-2</v>
      </c>
      <c r="K33" s="111">
        <f t="shared" si="2"/>
        <v>8.989829313321987E-2</v>
      </c>
      <c r="L33" s="79"/>
      <c r="M33" s="80"/>
      <c r="N33" s="81">
        <f>分析係数表!H36</f>
        <v>0.23827203956962312</v>
      </c>
      <c r="O33" s="82">
        <f t="shared" si="3"/>
        <v>7.8891067879850594</v>
      </c>
      <c r="P33" s="76">
        <f>分析係数表!C36</f>
        <v>0.9563715649468405</v>
      </c>
      <c r="Q33" s="82">
        <f t="shared" si="4"/>
        <v>7.5449174048580137</v>
      </c>
      <c r="R33" s="83">
        <v>7.9226773406149125</v>
      </c>
      <c r="S33" s="84">
        <f t="shared" si="5"/>
        <v>9.6288161088454451</v>
      </c>
      <c r="T33" s="85">
        <f>分析係数表!F36</f>
        <v>0.845410170661959</v>
      </c>
      <c r="U33" s="86">
        <f t="shared" si="6"/>
        <v>8.1402990698516486</v>
      </c>
      <c r="V33" s="87">
        <f>分析係数表!D36</f>
        <v>1.6506511551495136E-2</v>
      </c>
      <c r="W33" s="167">
        <f t="shared" si="7"/>
        <v>0</v>
      </c>
      <c r="X33" s="76">
        <f>分析係数表!E36</f>
        <v>8.5372746992044678E-3</v>
      </c>
      <c r="Y33" s="166">
        <f t="shared" si="8"/>
        <v>0</v>
      </c>
    </row>
    <row r="34" spans="1:25" x14ac:dyDescent="0.2">
      <c r="A34" s="6" t="s">
        <v>22</v>
      </c>
      <c r="B34" s="5" t="s">
        <v>378</v>
      </c>
      <c r="C34" s="90"/>
      <c r="D34" s="107">
        <f>投入係数表!AK34</f>
        <v>2.6869455006337136E-2</v>
      </c>
      <c r="E34" s="110">
        <f t="shared" si="9"/>
        <v>2.6869455006337137</v>
      </c>
      <c r="F34" s="85">
        <f>分析係数表!C37</f>
        <v>0.69581462679851724</v>
      </c>
      <c r="G34" s="110">
        <f t="shared" si="0"/>
        <v>1.8696159807514026</v>
      </c>
      <c r="H34" s="110">
        <v>2.1569189820451262</v>
      </c>
      <c r="I34" s="110">
        <f t="shared" si="1"/>
        <v>2.1569189820451262</v>
      </c>
      <c r="J34" s="85">
        <f>分析係数表!G37</f>
        <v>0.3862869649112583</v>
      </c>
      <c r="K34" s="111">
        <f t="shared" si="2"/>
        <v>0.83318968713369268</v>
      </c>
      <c r="L34" s="79"/>
      <c r="M34" s="80"/>
      <c r="N34" s="81">
        <f>分析係数表!H37</f>
        <v>4.5947077854218935E-2</v>
      </c>
      <c r="O34" s="82">
        <f t="shared" si="3"/>
        <v>1.5212922357257093</v>
      </c>
      <c r="P34" s="76">
        <f>分析係数表!C37</f>
        <v>0.69581462679851724</v>
      </c>
      <c r="Q34" s="82">
        <f t="shared" si="4"/>
        <v>1.0585373892529664</v>
      </c>
      <c r="R34" s="83">
        <v>1.277932030347501</v>
      </c>
      <c r="S34" s="84">
        <f t="shared" si="5"/>
        <v>3.4348510123926275</v>
      </c>
      <c r="T34" s="85">
        <f>分析係数表!F37</f>
        <v>0.69012607082499655</v>
      </c>
      <c r="U34" s="86">
        <f t="shared" si="6"/>
        <v>2.3704802330517856</v>
      </c>
      <c r="V34" s="87">
        <f>分析係数表!D37</f>
        <v>6.9795450572077936E-2</v>
      </c>
      <c r="W34" s="167">
        <f t="shared" si="7"/>
        <v>0</v>
      </c>
      <c r="X34" s="76">
        <f>分析係数表!E37</f>
        <v>6.5949222012859618E-2</v>
      </c>
      <c r="Y34" s="166">
        <f t="shared" si="8"/>
        <v>0</v>
      </c>
    </row>
    <row r="35" spans="1:25" x14ac:dyDescent="0.2">
      <c r="A35" s="6" t="s">
        <v>23</v>
      </c>
      <c r="B35" s="5" t="s">
        <v>194</v>
      </c>
      <c r="C35" s="90"/>
      <c r="D35" s="107">
        <f>投入係数表!AK35</f>
        <v>7.1609632446134344E-2</v>
      </c>
      <c r="E35" s="110">
        <f t="shared" si="9"/>
        <v>7.1609632446134341</v>
      </c>
      <c r="F35" s="85">
        <f>分析係数表!C38</f>
        <v>0.41697687137236916</v>
      </c>
      <c r="G35" s="110">
        <f t="shared" si="0"/>
        <v>2.9859560497514392</v>
      </c>
      <c r="H35" s="110">
        <v>3.4558967421165541</v>
      </c>
      <c r="I35" s="110">
        <f t="shared" si="1"/>
        <v>3.4558967421165541</v>
      </c>
      <c r="J35" s="85">
        <f>分析係数表!G38</f>
        <v>8.9658129653451837E-2</v>
      </c>
      <c r="K35" s="111">
        <f t="shared" si="2"/>
        <v>0.30984923817362781</v>
      </c>
      <c r="L35" s="79"/>
      <c r="M35" s="80"/>
      <c r="N35" s="81">
        <f>分析係数表!H38</f>
        <v>4.1195576072902453E-2</v>
      </c>
      <c r="O35" s="82">
        <f t="shared" si="3"/>
        <v>1.3639716158837247</v>
      </c>
      <c r="P35" s="76">
        <f>分析係数表!C38</f>
        <v>0.41697687137236916</v>
      </c>
      <c r="Q35" s="82">
        <f t="shared" si="4"/>
        <v>0.56874461703191037</v>
      </c>
      <c r="R35" s="83">
        <v>0.80331053919390805</v>
      </c>
      <c r="S35" s="84">
        <f t="shared" si="5"/>
        <v>4.259207281310462</v>
      </c>
      <c r="T35" s="85">
        <f>分析係数表!F38</f>
        <v>0.51116828441118001</v>
      </c>
      <c r="U35" s="86">
        <f t="shared" si="6"/>
        <v>2.1771716789390752</v>
      </c>
      <c r="V35" s="87">
        <f>分析係数表!D38</f>
        <v>3.6720851362413751E-2</v>
      </c>
      <c r="W35" s="167">
        <f t="shared" si="7"/>
        <v>0</v>
      </c>
      <c r="X35" s="76">
        <f>分析係数表!E38</f>
        <v>4.0833430787822089E-2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1.5556576866248492E-2</v>
      </c>
      <c r="I36" s="110">
        <f t="shared" si="1"/>
        <v>1.5556576866248492E-2</v>
      </c>
      <c r="J36" s="85">
        <f>分析係数表!G39</f>
        <v>0.3542438962035025</v>
      </c>
      <c r="K36" s="111">
        <f t="shared" si="2"/>
        <v>5.5108224006891393E-3</v>
      </c>
      <c r="L36" s="79"/>
      <c r="M36" s="80"/>
      <c r="N36" s="81">
        <f>分析係数表!H39</f>
        <v>3.5817057247689217E-3</v>
      </c>
      <c r="O36" s="82">
        <f t="shared" si="3"/>
        <v>0.11858906734032848</v>
      </c>
      <c r="P36" s="76">
        <f>分析係数表!C39</f>
        <v>1</v>
      </c>
      <c r="Q36" s="82">
        <f t="shared" si="4"/>
        <v>0.11858906734032848</v>
      </c>
      <c r="R36" s="83">
        <v>0.12990088859900978</v>
      </c>
      <c r="S36" s="84">
        <f t="shared" si="5"/>
        <v>0.14545746546525828</v>
      </c>
      <c r="T36" s="85">
        <f>分析係数表!F39</f>
        <v>0.7050204525118241</v>
      </c>
      <c r="U36" s="86">
        <f t="shared" si="6"/>
        <v>0.10255048812353942</v>
      </c>
      <c r="V36" s="87">
        <f>分析係数表!D39</f>
        <v>5.942413396395245E-2</v>
      </c>
      <c r="W36" s="167">
        <f t="shared" si="7"/>
        <v>0</v>
      </c>
      <c r="X36" s="76">
        <f>分析係数表!E39</f>
        <v>7.513102390387319E-2</v>
      </c>
      <c r="Y36" s="166">
        <f t="shared" si="8"/>
        <v>0</v>
      </c>
    </row>
    <row r="37" spans="1:25" x14ac:dyDescent="0.2">
      <c r="A37" s="6" t="s">
        <v>25</v>
      </c>
      <c r="B37" s="5" t="s">
        <v>40</v>
      </c>
      <c r="C37" s="90"/>
      <c r="D37" s="107">
        <f>投入係数表!AK37</f>
        <v>0</v>
      </c>
      <c r="E37" s="110">
        <f t="shared" si="9"/>
        <v>0</v>
      </c>
      <c r="F37" s="85">
        <f>分析係数表!C40</f>
        <v>1</v>
      </c>
      <c r="G37" s="110">
        <f t="shared" si="0"/>
        <v>0</v>
      </c>
      <c r="H37" s="110">
        <v>2.4549417279469084E-2</v>
      </c>
      <c r="I37" s="110">
        <f t="shared" si="1"/>
        <v>2.4549417279469084E-2</v>
      </c>
      <c r="J37" s="85">
        <f>分析係数表!G40</f>
        <v>0.54480720679366534</v>
      </c>
      <c r="K37" s="111">
        <f t="shared" si="2"/>
        <v>1.3374699456439694E-2</v>
      </c>
      <c r="L37" s="79"/>
      <c r="M37" s="80"/>
      <c r="N37" s="81">
        <f>分析係数表!H40</f>
        <v>3.1654426986686419E-2</v>
      </c>
      <c r="O37" s="82">
        <f t="shared" si="3"/>
        <v>1.0480673907920932</v>
      </c>
      <c r="P37" s="76">
        <f>分析係数表!C40</f>
        <v>1</v>
      </c>
      <c r="Q37" s="82">
        <f t="shared" si="4"/>
        <v>1.0480673907920932</v>
      </c>
      <c r="R37" s="83">
        <v>1.0564479057721758</v>
      </c>
      <c r="S37" s="84">
        <f t="shared" si="5"/>
        <v>1.080997323051645</v>
      </c>
      <c r="T37" s="85">
        <f>分析係数表!F40</f>
        <v>0.74295960523295845</v>
      </c>
      <c r="U37" s="86">
        <f t="shared" si="6"/>
        <v>0.80313734439233497</v>
      </c>
      <c r="V37" s="87">
        <f>分析係数表!D40</f>
        <v>9.2672710580674778E-2</v>
      </c>
      <c r="W37" s="167">
        <f t="shared" si="7"/>
        <v>0</v>
      </c>
      <c r="X37" s="76">
        <f>分析係数表!E40</f>
        <v>5.6242827633692906E-2</v>
      </c>
      <c r="Y37" s="166">
        <f t="shared" si="8"/>
        <v>0</v>
      </c>
    </row>
    <row r="38" spans="1:25" x14ac:dyDescent="0.2">
      <c r="A38" s="6" t="s">
        <v>26</v>
      </c>
      <c r="B38" s="5" t="s">
        <v>277</v>
      </c>
      <c r="C38" s="90"/>
      <c r="D38" s="107">
        <f>投入係数表!AK38</f>
        <v>0</v>
      </c>
      <c r="E38" s="110">
        <f t="shared" si="9"/>
        <v>0</v>
      </c>
      <c r="F38" s="85">
        <f>分析係数表!C41</f>
        <v>0.7716092186228849</v>
      </c>
      <c r="G38" s="110">
        <f t="shared" si="0"/>
        <v>0</v>
      </c>
      <c r="H38" s="110">
        <v>7.4579240622499156E-3</v>
      </c>
      <c r="I38" s="110">
        <f t="shared" si="1"/>
        <v>7.4579240622499156E-3</v>
      </c>
      <c r="J38" s="85">
        <f>分析係数表!G41</f>
        <v>0.4437271381292458</v>
      </c>
      <c r="K38" s="111">
        <f t="shared" si="2"/>
        <v>3.3092833005273943E-3</v>
      </c>
      <c r="L38" s="79"/>
      <c r="M38" s="80"/>
      <c r="N38" s="81">
        <f>分析係数表!H41</f>
        <v>4.8285080570498094E-2</v>
      </c>
      <c r="O38" s="82">
        <f t="shared" si="3"/>
        <v>1.5987027163370353</v>
      </c>
      <c r="P38" s="76">
        <f>分析係数表!C41</f>
        <v>0.7716092186228849</v>
      </c>
      <c r="Q38" s="82">
        <f t="shared" si="4"/>
        <v>1.2335737537631035</v>
      </c>
      <c r="R38" s="83">
        <v>1.2571813877180187</v>
      </c>
      <c r="S38" s="84">
        <f t="shared" si="5"/>
        <v>1.2646393117802686</v>
      </c>
      <c r="T38" s="85">
        <f>分析係数表!F41</f>
        <v>0.54924555826511057</v>
      </c>
      <c r="U38" s="86">
        <f t="shared" si="6"/>
        <v>0.69459752480275883</v>
      </c>
      <c r="V38" s="87">
        <f>分析係数表!D41</f>
        <v>0.13055216861174013</v>
      </c>
      <c r="W38" s="167">
        <f t="shared" si="7"/>
        <v>0</v>
      </c>
      <c r="X38" s="76">
        <f>分析係数表!E41</f>
        <v>0.12144552342797423</v>
      </c>
      <c r="Y38" s="166">
        <f t="shared" si="8"/>
        <v>0</v>
      </c>
    </row>
    <row r="39" spans="1:25" x14ac:dyDescent="0.2">
      <c r="A39" s="6" t="s">
        <v>51</v>
      </c>
      <c r="B39" s="5" t="s">
        <v>368</v>
      </c>
      <c r="C39" s="75">
        <f>最終需要_まとめ!C40</f>
        <v>100</v>
      </c>
      <c r="D39" s="107">
        <f>投入係数表!AK39</f>
        <v>0</v>
      </c>
      <c r="E39" s="110">
        <f t="shared" si="9"/>
        <v>0</v>
      </c>
      <c r="F39" s="85">
        <f>分析係数表!C42</f>
        <v>0.97588334268087495</v>
      </c>
      <c r="G39" s="110">
        <f>E39*F39</f>
        <v>0</v>
      </c>
      <c r="H39" s="110">
        <v>2.0947001757083094E-2</v>
      </c>
      <c r="I39" s="110">
        <f>C39+H39</f>
        <v>100.02094700175708</v>
      </c>
      <c r="J39" s="85">
        <f>分析係数表!G42</f>
        <v>0.48510773130544993</v>
      </c>
      <c r="K39" s="111">
        <f>I39*J39</f>
        <v>48.52093468304502</v>
      </c>
      <c r="L39" s="79"/>
      <c r="M39" s="80"/>
      <c r="N39" s="81">
        <f>分析係数表!H42</f>
        <v>1.103120860117981E-2</v>
      </c>
      <c r="O39" s="82">
        <f t="shared" si="3"/>
        <v>0.36523959257845567</v>
      </c>
      <c r="P39" s="76">
        <f>分析係数表!C42</f>
        <v>0.97588334268087495</v>
      </c>
      <c r="Q39" s="82">
        <f>O39*P39</f>
        <v>0.35643123448486419</v>
      </c>
      <c r="R39" s="83">
        <v>0.37764906694391592</v>
      </c>
      <c r="S39" s="84">
        <f>I39+R39</f>
        <v>100.398596068701</v>
      </c>
      <c r="T39" s="85">
        <f>分析係数表!F42</f>
        <v>0.55931558935361214</v>
      </c>
      <c r="U39" s="86">
        <f>S39*T39</f>
        <v>56.154499930440743</v>
      </c>
      <c r="V39" s="87">
        <f>分析係数表!D42</f>
        <v>8.2382762991128011E-2</v>
      </c>
      <c r="W39" s="167">
        <f>ROUND(S39*V39,0)</f>
        <v>8</v>
      </c>
      <c r="X39" s="76">
        <f>分析係数表!E42</f>
        <v>7.5982256020278832E-2</v>
      </c>
      <c r="Y39" s="166">
        <f>ROUND(S39*X39,0)</f>
        <v>8</v>
      </c>
    </row>
    <row r="40" spans="1:25" x14ac:dyDescent="0.2">
      <c r="A40" s="6" t="s">
        <v>195</v>
      </c>
      <c r="B40" s="5" t="s">
        <v>41</v>
      </c>
      <c r="C40" s="90"/>
      <c r="D40" s="107">
        <f>投入係数表!AK40</f>
        <v>7.9087452471482883E-2</v>
      </c>
      <c r="E40" s="110">
        <f t="shared" si="9"/>
        <v>7.9087452471482882</v>
      </c>
      <c r="F40" s="85">
        <f>分析係数表!C43</f>
        <v>0.34022693007694482</v>
      </c>
      <c r="G40" s="110">
        <f>E40*F40</f>
        <v>2.6907681161978902</v>
      </c>
      <c r="H40" s="110">
        <v>3.2203284078925676</v>
      </c>
      <c r="I40" s="110">
        <f>C40+H40</f>
        <v>3.2203284078925676</v>
      </c>
      <c r="J40" s="85">
        <f>分析係数表!G43</f>
        <v>0.33724329370148376</v>
      </c>
      <c r="K40" s="111">
        <f>I40*J40</f>
        <v>1.0860341590781448</v>
      </c>
      <c r="L40" s="79"/>
      <c r="M40" s="80"/>
      <c r="N40" s="81">
        <f>分析係数表!H43</f>
        <v>3.0928867340200058E-2</v>
      </c>
      <c r="O40" s="82">
        <f t="shared" si="3"/>
        <v>1.024044355850509</v>
      </c>
      <c r="P40" s="76">
        <f>分析係数表!C43</f>
        <v>0.34022693007694482</v>
      </c>
      <c r="Q40" s="82">
        <f>O40*P40</f>
        <v>0.34840746745364115</v>
      </c>
      <c r="R40" s="83">
        <v>0.76470264639996677</v>
      </c>
      <c r="S40" s="84">
        <f>I40+R40</f>
        <v>3.9850310542925342</v>
      </c>
      <c r="T40" s="85">
        <f>分析係数表!F43</f>
        <v>0.5626289672791589</v>
      </c>
      <c r="U40" s="86">
        <f>S40*T40</f>
        <v>2.2420939066519865</v>
      </c>
      <c r="V40" s="87">
        <f>分析係数表!D43</f>
        <v>0.16253561953424389</v>
      </c>
      <c r="W40" s="167">
        <f>ROUND(S40*V40,0)</f>
        <v>1</v>
      </c>
      <c r="X40" s="76">
        <f>分析係数表!E43</f>
        <v>0.12361206642429007</v>
      </c>
      <c r="Y40" s="166">
        <f>ROUND(S40*X40,0)</f>
        <v>0</v>
      </c>
    </row>
    <row r="41" spans="1:25" x14ac:dyDescent="0.2">
      <c r="A41" s="6" t="s">
        <v>341</v>
      </c>
      <c r="B41" s="5" t="s">
        <v>42</v>
      </c>
      <c r="C41" s="90"/>
      <c r="D41" s="107">
        <f>投入係数表!AK41</f>
        <v>2.7249683143219265E-3</v>
      </c>
      <c r="E41" s="110">
        <f t="shared" si="9"/>
        <v>0.27249683143219267</v>
      </c>
      <c r="F41" s="85">
        <f>分析係数表!C44</f>
        <v>0.45077084579422144</v>
      </c>
      <c r="G41" s="110">
        <f>E41*F41</f>
        <v>0.12283362718093488</v>
      </c>
      <c r="H41" s="110">
        <v>0.13167629941124581</v>
      </c>
      <c r="I41" s="110">
        <f>C41+H41</f>
        <v>0.13167629941124581</v>
      </c>
      <c r="J41" s="85">
        <f>分析係数表!G44</f>
        <v>0.26937180019371798</v>
      </c>
      <c r="K41" s="111">
        <f>I41*J41</f>
        <v>3.5469881815254289E-2</v>
      </c>
      <c r="L41" s="79"/>
      <c r="M41" s="80"/>
      <c r="N41" s="81">
        <f>分析係数表!H44</f>
        <v>0.10969619474561307</v>
      </c>
      <c r="O41" s="82">
        <f t="shared" si="3"/>
        <v>3.6320039738900025</v>
      </c>
      <c r="P41" s="76">
        <f>分析係数表!C44</f>
        <v>0.45077084579422144</v>
      </c>
      <c r="Q41" s="82">
        <f>O41*P41</f>
        <v>1.6372015032383698</v>
      </c>
      <c r="R41" s="83">
        <v>1.6633112454421657</v>
      </c>
      <c r="S41" s="84">
        <f>I41+R41</f>
        <v>1.7949875448534116</v>
      </c>
      <c r="T41" s="85">
        <f>分析係数表!F44</f>
        <v>0.50977584059775838</v>
      </c>
      <c r="U41" s="86">
        <f>S41*T41</f>
        <v>0.91504128454015443</v>
      </c>
      <c r="V41" s="87">
        <f>分析係数表!D44</f>
        <v>0.18714542687145427</v>
      </c>
      <c r="W41" s="167">
        <f>ROUND(S41*V41,0)</f>
        <v>0</v>
      </c>
      <c r="X41" s="76">
        <f>分析係数表!E44</f>
        <v>0.13900650339006504</v>
      </c>
      <c r="Y41" s="166">
        <f>ROUND(S41*X41,0)</f>
        <v>0</v>
      </c>
    </row>
    <row r="42" spans="1:25" x14ac:dyDescent="0.2">
      <c r="A42" s="6" t="s">
        <v>342</v>
      </c>
      <c r="B42" s="5" t="s">
        <v>279</v>
      </c>
      <c r="C42" s="90"/>
      <c r="D42" s="107">
        <f>投入係数表!AK42</f>
        <v>3.041825095057034E-3</v>
      </c>
      <c r="E42" s="110">
        <f t="shared" si="9"/>
        <v>0.30418250950570341</v>
      </c>
      <c r="F42" s="85">
        <f>分析係数表!C45</f>
        <v>1</v>
      </c>
      <c r="G42" s="110">
        <f>E42*F42</f>
        <v>0.30418250950570341</v>
      </c>
      <c r="H42" s="110">
        <v>0.32384873732625336</v>
      </c>
      <c r="I42" s="110">
        <f>C42+H42</f>
        <v>0.32384873732625336</v>
      </c>
      <c r="J42" s="85">
        <f>分析係数表!G45</f>
        <v>0</v>
      </c>
      <c r="K42" s="111">
        <f>I42*J42</f>
        <v>0</v>
      </c>
      <c r="L42" s="79"/>
      <c r="M42" s="80"/>
      <c r="N42" s="81">
        <f>分析係数表!H45</f>
        <v>0</v>
      </c>
      <c r="O42" s="82">
        <f t="shared" si="3"/>
        <v>0</v>
      </c>
      <c r="P42" s="76">
        <f>分析係数表!C45</f>
        <v>1</v>
      </c>
      <c r="Q42" s="82">
        <f>O42*P42</f>
        <v>0</v>
      </c>
      <c r="R42" s="83">
        <v>1.9686881216255336E-2</v>
      </c>
      <c r="S42" s="84">
        <f>I42+R42</f>
        <v>0.34353561854250869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9.9493029150823833E-3</v>
      </c>
      <c r="E43" s="110">
        <f t="shared" si="9"/>
        <v>0.99493029150823831</v>
      </c>
      <c r="F43" s="85">
        <f>分析係数表!C46</f>
        <v>7.4198450828512619E-2</v>
      </c>
      <c r="G43" s="110">
        <f>E43*F43</f>
        <v>7.3822286312271751E-2</v>
      </c>
      <c r="H43" s="110">
        <v>8.2084616021213794E-2</v>
      </c>
      <c r="I43" s="110">
        <f>C43+H43</f>
        <v>8.2084616021213794E-2</v>
      </c>
      <c r="J43" s="85">
        <f>分析係数表!G46</f>
        <v>9.2287409360580098E-3</v>
      </c>
      <c r="K43" s="111">
        <f>I43*J43</f>
        <v>7.5753765609557887E-4</v>
      </c>
      <c r="L43" s="79"/>
      <c r="M43" s="80"/>
      <c r="N43" s="81">
        <f>分析係数表!H46</f>
        <v>2.0514344703613255E-2</v>
      </c>
      <c r="O43" s="82">
        <f t="shared" si="3"/>
        <v>0.67922302736260021</v>
      </c>
      <c r="P43" s="76">
        <f>分析係数表!C46</f>
        <v>7.4198450828512619E-2</v>
      </c>
      <c r="Q43" s="82">
        <f>O43*P43</f>
        <v>5.039729639735737E-2</v>
      </c>
      <c r="R43" s="83">
        <v>5.9687070780589671E-2</v>
      </c>
      <c r="S43" s="84">
        <f>I43+R43</f>
        <v>0.14177168680180346</v>
      </c>
      <c r="T43" s="85">
        <f>分析係数表!F46</f>
        <v>0.31311799604482532</v>
      </c>
      <c r="U43" s="86">
        <f>S43*T43</f>
        <v>4.4391266467275314E-2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108">
        <f>投入係数表!AK44</f>
        <v>0.40392902408111536</v>
      </c>
      <c r="E44" s="96">
        <f>SUM(E5:E43)</f>
        <v>40.392902408111532</v>
      </c>
      <c r="F44" s="98">
        <f>分析係数表!C47</f>
        <v>0.51595339019249375</v>
      </c>
      <c r="G44" s="96">
        <f>SUM(G5:G43)</f>
        <v>14.122912109700517</v>
      </c>
      <c r="H44" s="96">
        <f>SUM(H5:H43)</f>
        <v>16.446031171127881</v>
      </c>
      <c r="I44" s="96">
        <f>SUM(I5:I43)</f>
        <v>116.44603117112788</v>
      </c>
      <c r="J44" s="98">
        <f>分析係数表!G47</f>
        <v>0.27631170572057684</v>
      </c>
      <c r="K44" s="112">
        <f>SUM(K5:K43)</f>
        <v>52.778420393626057</v>
      </c>
      <c r="L44" s="94">
        <f>最終需要_まとめ!$L$33</f>
        <v>0.62733333333333341</v>
      </c>
      <c r="M44" s="91">
        <f>K44*L44</f>
        <v>33.109662393601418</v>
      </c>
      <c r="N44" s="95">
        <f>分析係数表!H47</f>
        <v>1</v>
      </c>
      <c r="O44" s="96">
        <f>SUM(O5:O43)</f>
        <v>33.109662393601418</v>
      </c>
      <c r="P44" s="92">
        <f>分析係数表!C47</f>
        <v>0.51595339019249375</v>
      </c>
      <c r="Q44" s="96">
        <f>SUM(Q5:Q43)</f>
        <v>18.954050396959175</v>
      </c>
      <c r="R44" s="91">
        <f>SUM(R5:R43)</f>
        <v>21.363186486805535</v>
      </c>
      <c r="S44" s="97">
        <f>SUM(S5:S43)</f>
        <v>137.8092176579334</v>
      </c>
      <c r="T44" s="98">
        <f>分析係数表!F47</f>
        <v>0.58636886885395456</v>
      </c>
      <c r="U44" s="99">
        <f>SUM(U5:U43)</f>
        <v>80.598647367878641</v>
      </c>
      <c r="V44" s="100">
        <f>分析係数表!D47</f>
        <v>7.5124891062718996E-2</v>
      </c>
      <c r="W44" s="164">
        <f>SUM(W5:W43)</f>
        <v>10</v>
      </c>
      <c r="X44" s="92">
        <f>分析係数表!E47</f>
        <v>6.0854966829428862E-2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287</v>
      </c>
      <c r="S2" s="3" t="s">
        <v>153</v>
      </c>
      <c r="U2" s="64" t="s">
        <v>210</v>
      </c>
      <c r="W2" s="3" t="s">
        <v>130</v>
      </c>
      <c r="Y2" s="3" t="s">
        <v>154</v>
      </c>
    </row>
    <row r="3" spans="1:25" ht="44" x14ac:dyDescent="0.2">
      <c r="B3" s="65"/>
      <c r="C3" s="66" t="s">
        <v>228</v>
      </c>
      <c r="D3" s="66" t="s">
        <v>229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0</v>
      </c>
      <c r="E5" s="110">
        <f>$C$40*D5</f>
        <v>0</v>
      </c>
      <c r="F5" s="85">
        <f>分析係数表!C8</f>
        <v>4.9649173197653385E-3</v>
      </c>
      <c r="G5" s="110">
        <f t="shared" ref="G5:G38" si="0">E5*F5</f>
        <v>0</v>
      </c>
      <c r="H5" s="110">
        <f t="array" ref="H5:H43">MMULT(逆行列係数!C5:AO43,'36'!G5:G43)</f>
        <v>1.4010374216124137E-5</v>
      </c>
      <c r="I5" s="110">
        <f t="shared" ref="I5:I38" si="1">C5+H5</f>
        <v>1.4010374216124137E-5</v>
      </c>
      <c r="J5" s="85">
        <f>分析係数表!G8</f>
        <v>0.11989459815546773</v>
      </c>
      <c r="K5" s="111">
        <f t="shared" ref="K5:K38" si="2">I5*J5</f>
        <v>1.6797681866499296E-6</v>
      </c>
      <c r="L5" s="79" t="s">
        <v>178</v>
      </c>
      <c r="M5" s="80" t="s">
        <v>178</v>
      </c>
      <c r="N5" s="81">
        <f>分析係数表!H8</f>
        <v>9.9138626395589742E-3</v>
      </c>
      <c r="O5" s="82">
        <f t="shared" ref="O5:O43" si="3">$M$44*N5</f>
        <v>0.23204699447690993</v>
      </c>
      <c r="P5" s="76">
        <f>分析係数表!C8</f>
        <v>4.9649173197653385E-3</v>
      </c>
      <c r="Q5" s="82">
        <f t="shared" ref="Q5:Q38" si="4">O5*P5</f>
        <v>1.152094141877902E-3</v>
      </c>
      <c r="R5" s="83">
        <f t="array" ref="R5:R43">MMULT(逆行列係数!C5:AO43,'36'!Q5:Q43)</f>
        <v>1.7443324913876672E-3</v>
      </c>
      <c r="S5" s="84">
        <f t="shared" ref="S5:S38" si="5">I5+R5</f>
        <v>1.7583428656037913E-3</v>
      </c>
      <c r="T5" s="85">
        <f>分析係数表!F8</f>
        <v>0.45454545454545453</v>
      </c>
      <c r="U5" s="86">
        <f t="shared" ref="U5:U38" si="6">S5*T5</f>
        <v>7.9924675709263239E-4</v>
      </c>
      <c r="V5" s="87">
        <f>分析係数表!D8</f>
        <v>0.96442687747035571</v>
      </c>
      <c r="W5" s="167">
        <f t="shared" ref="W5:W38" si="7">ROUND(S5*V5,0)</f>
        <v>0</v>
      </c>
      <c r="X5" s="76">
        <f>分析係数表!E8</f>
        <v>0.8458498023715415</v>
      </c>
      <c r="Y5" s="166">
        <f t="shared" ref="Y5:Y38" si="8">ROUND(S5*X5,0)</f>
        <v>0</v>
      </c>
    </row>
    <row r="6" spans="1:25" x14ac:dyDescent="0.2">
      <c r="A6" s="6" t="s">
        <v>220</v>
      </c>
      <c r="B6" s="5" t="s">
        <v>266</v>
      </c>
      <c r="C6" s="90"/>
      <c r="D6" s="107">
        <f>投入係数表!AL6</f>
        <v>0</v>
      </c>
      <c r="E6" s="110">
        <f t="shared" ref="E6:E43" si="9">$C$40*D6</f>
        <v>0</v>
      </c>
      <c r="F6" s="85">
        <f>分析係数表!C9</f>
        <v>0.15391380826737022</v>
      </c>
      <c r="G6" s="110">
        <f t="shared" si="0"/>
        <v>0</v>
      </c>
      <c r="H6" s="110">
        <v>4.2226762062576507E-5</v>
      </c>
      <c r="I6" s="110">
        <f t="shared" si="1"/>
        <v>4.2226762062576507E-5</v>
      </c>
      <c r="J6" s="85">
        <f>分析係数表!G9</f>
        <v>0.24468085106382978</v>
      </c>
      <c r="K6" s="111">
        <f t="shared" si="2"/>
        <v>1.0332080079141061E-5</v>
      </c>
      <c r="L6" s="79"/>
      <c r="M6" s="80"/>
      <c r="N6" s="81">
        <f>分析係数表!H9</f>
        <v>5.2529564767522905E-4</v>
      </c>
      <c r="O6" s="82">
        <f t="shared" si="3"/>
        <v>1.2295235539017032E-2</v>
      </c>
      <c r="P6" s="76">
        <f>分析係数表!C9</f>
        <v>0.15391380826737022</v>
      </c>
      <c r="Q6" s="82">
        <f t="shared" si="4"/>
        <v>1.8924065253544239E-3</v>
      </c>
      <c r="R6" s="83">
        <v>2.1941517808888133E-3</v>
      </c>
      <c r="S6" s="84">
        <f t="shared" si="5"/>
        <v>2.2363785429513898E-3</v>
      </c>
      <c r="T6" s="85">
        <f>分析係数表!F9</f>
        <v>0.66489361702127658</v>
      </c>
      <c r="U6" s="86">
        <f t="shared" si="6"/>
        <v>1.4869538184517218E-3</v>
      </c>
      <c r="V6" s="87">
        <f>分析係数表!D9</f>
        <v>4.2553191489361701E-2</v>
      </c>
      <c r="W6" s="167">
        <f t="shared" si="7"/>
        <v>0</v>
      </c>
      <c r="X6" s="76">
        <f>分析係数表!E9</f>
        <v>3.7234042553191488E-2</v>
      </c>
      <c r="Y6" s="166">
        <f t="shared" si="8"/>
        <v>0</v>
      </c>
    </row>
    <row r="7" spans="1:25" x14ac:dyDescent="0.2">
      <c r="A7" s="6" t="s">
        <v>221</v>
      </c>
      <c r="B7" s="5" t="s">
        <v>267</v>
      </c>
      <c r="C7" s="90"/>
      <c r="D7" s="107">
        <f>投入係数表!AL7</f>
        <v>0</v>
      </c>
      <c r="E7" s="110">
        <f t="shared" si="9"/>
        <v>0</v>
      </c>
      <c r="F7" s="85">
        <f>分析係数表!C10</f>
        <v>3.7301329873500322E-3</v>
      </c>
      <c r="G7" s="110">
        <f t="shared" si="0"/>
        <v>0</v>
      </c>
      <c r="H7" s="110">
        <v>1.4620914855601917E-6</v>
      </c>
      <c r="I7" s="110">
        <f t="shared" si="1"/>
        <v>1.4620914855601917E-6</v>
      </c>
      <c r="J7" s="85">
        <f>分析係数表!G10</f>
        <v>0.17857142857142858</v>
      </c>
      <c r="K7" s="111">
        <f t="shared" si="2"/>
        <v>2.6108776527860566E-7</v>
      </c>
      <c r="L7" s="79"/>
      <c r="M7" s="80"/>
      <c r="N7" s="81">
        <f>分析係数表!H10</f>
        <v>9.7827374022421611E-4</v>
      </c>
      <c r="O7" s="82">
        <f t="shared" si="3"/>
        <v>2.2897783583252593E-2</v>
      </c>
      <c r="P7" s="76">
        <f>分析係数表!C10</f>
        <v>3.7301329873500322E-3</v>
      </c>
      <c r="Q7" s="82">
        <f t="shared" si="4"/>
        <v>8.541177788109252E-5</v>
      </c>
      <c r="R7" s="83">
        <v>1.6797603278754895E-4</v>
      </c>
      <c r="S7" s="84">
        <f t="shared" si="5"/>
        <v>1.6943812427310914E-4</v>
      </c>
      <c r="T7" s="85">
        <f>分析係数表!F10</f>
        <v>0.5178571428571429</v>
      </c>
      <c r="U7" s="86">
        <f t="shared" si="6"/>
        <v>8.7744742927145806E-5</v>
      </c>
      <c r="V7" s="87">
        <f>分析係数表!D10</f>
        <v>0</v>
      </c>
      <c r="W7" s="167">
        <f t="shared" si="7"/>
        <v>0</v>
      </c>
      <c r="X7" s="76">
        <f>分析係数表!E10</f>
        <v>0</v>
      </c>
      <c r="Y7" s="166">
        <f t="shared" si="8"/>
        <v>0</v>
      </c>
    </row>
    <row r="8" spans="1:25" x14ac:dyDescent="0.2">
      <c r="A8" s="6" t="s">
        <v>222</v>
      </c>
      <c r="B8" s="5" t="s">
        <v>27</v>
      </c>
      <c r="C8" s="90"/>
      <c r="D8" s="107">
        <f>投入係数表!AL8</f>
        <v>0</v>
      </c>
      <c r="E8" s="110">
        <f t="shared" si="9"/>
        <v>0</v>
      </c>
      <c r="F8" s="85">
        <f>分析係数表!C11</f>
        <v>0.13696369636963701</v>
      </c>
      <c r="G8" s="110">
        <f t="shared" si="0"/>
        <v>0</v>
      </c>
      <c r="H8" s="110">
        <v>1.6209990922491874E-3</v>
      </c>
      <c r="I8" s="110">
        <f t="shared" si="1"/>
        <v>1.6209990922491874E-3</v>
      </c>
      <c r="J8" s="85">
        <f>分析係数表!G11</f>
        <v>0.3392857142857143</v>
      </c>
      <c r="K8" s="111">
        <f t="shared" si="2"/>
        <v>5.4998183487026001E-4</v>
      </c>
      <c r="L8" s="79"/>
      <c r="M8" s="80"/>
      <c r="N8" s="81">
        <f>分析係数表!H11</f>
        <v>-1.9072761791536302E-5</v>
      </c>
      <c r="O8" s="82">
        <f t="shared" si="3"/>
        <v>-4.4642307554676057E-4</v>
      </c>
      <c r="P8" s="76">
        <f>分析係数表!C11</f>
        <v>0.13696369636963701</v>
      </c>
      <c r="Q8" s="82">
        <f t="shared" si="4"/>
        <v>-6.1143754571586035E-5</v>
      </c>
      <c r="R8" s="83">
        <v>1.1251649878192963E-3</v>
      </c>
      <c r="S8" s="84">
        <f t="shared" si="5"/>
        <v>2.7461640800684837E-3</v>
      </c>
      <c r="T8" s="85">
        <f>分析係数表!F11</f>
        <v>0.56043956043956045</v>
      </c>
      <c r="U8" s="86">
        <f t="shared" si="6"/>
        <v>1.5390589899284908E-3</v>
      </c>
      <c r="V8" s="87">
        <f>分析係数表!D11</f>
        <v>6.868131868131868E-3</v>
      </c>
      <c r="W8" s="167">
        <f t="shared" si="7"/>
        <v>0</v>
      </c>
      <c r="X8" s="76">
        <f>分析係数表!E11</f>
        <v>5.4945054945054949E-3</v>
      </c>
      <c r="Y8" s="166">
        <f t="shared" si="8"/>
        <v>0</v>
      </c>
    </row>
    <row r="9" spans="1:25" x14ac:dyDescent="0.2">
      <c r="A9" s="6" t="s">
        <v>223</v>
      </c>
      <c r="B9" s="5" t="s">
        <v>191</v>
      </c>
      <c r="C9" s="90"/>
      <c r="D9" s="107">
        <f>投入係数表!AL9</f>
        <v>0</v>
      </c>
      <c r="E9" s="110">
        <f t="shared" si="9"/>
        <v>0</v>
      </c>
      <c r="F9" s="85">
        <f>分析係数表!C12</f>
        <v>0.20704451619317732</v>
      </c>
      <c r="G9" s="110">
        <f t="shared" si="0"/>
        <v>0</v>
      </c>
      <c r="H9" s="110">
        <v>1.7576145987553016E-3</v>
      </c>
      <c r="I9" s="110">
        <f t="shared" si="1"/>
        <v>1.7576145987553016E-3</v>
      </c>
      <c r="J9" s="85">
        <f>分析係数表!G12</f>
        <v>0.14105339609201503</v>
      </c>
      <c r="K9" s="111">
        <f t="shared" si="2"/>
        <v>2.4791750817533965E-4</v>
      </c>
      <c r="L9" s="79"/>
      <c r="M9" s="80"/>
      <c r="N9" s="81">
        <f>分析係数表!H12</f>
        <v>8.4721207878004259E-2</v>
      </c>
      <c r="O9" s="82">
        <f t="shared" si="3"/>
        <v>1.9830113015787105</v>
      </c>
      <c r="P9" s="76">
        <f>分析係数表!C12</f>
        <v>0.20704451619317732</v>
      </c>
      <c r="Q9" s="82">
        <f t="shared" si="4"/>
        <v>0.41057161554096694</v>
      </c>
      <c r="R9" s="83">
        <v>0.4683479689086526</v>
      </c>
      <c r="S9" s="84">
        <f t="shared" si="5"/>
        <v>0.47010558350740789</v>
      </c>
      <c r="T9" s="85">
        <f>分析係数表!F12</f>
        <v>0.31004441526879617</v>
      </c>
      <c r="U9" s="86">
        <f t="shared" si="6"/>
        <v>0.14575361075315052</v>
      </c>
      <c r="V9" s="87">
        <f>分析係数表!D12</f>
        <v>2.1317233962316856E-2</v>
      </c>
      <c r="W9" s="167">
        <f t="shared" si="7"/>
        <v>0</v>
      </c>
      <c r="X9" s="76">
        <f>分析係数表!E12</f>
        <v>2.1753704764166097E-2</v>
      </c>
      <c r="Y9" s="166">
        <f t="shared" si="8"/>
        <v>0</v>
      </c>
    </row>
    <row r="10" spans="1:25" x14ac:dyDescent="0.2">
      <c r="A10" s="6" t="s">
        <v>224</v>
      </c>
      <c r="B10" s="5" t="s">
        <v>28</v>
      </c>
      <c r="C10" s="90"/>
      <c r="D10" s="107">
        <f>投入係数表!AL10</f>
        <v>1.8055419082244277E-3</v>
      </c>
      <c r="E10" s="110">
        <f t="shared" si="9"/>
        <v>0.18055419082244276</v>
      </c>
      <c r="F10" s="85">
        <f>分析係数表!C13</f>
        <v>0</v>
      </c>
      <c r="G10" s="110">
        <f t="shared" si="0"/>
        <v>0</v>
      </c>
      <c r="H10" s="110">
        <v>0</v>
      </c>
      <c r="I10" s="110">
        <f t="shared" si="1"/>
        <v>0</v>
      </c>
      <c r="J10" s="85">
        <f>分析係数表!G13</f>
        <v>0.24503025064822817</v>
      </c>
      <c r="K10" s="111">
        <f t="shared" si="2"/>
        <v>0</v>
      </c>
      <c r="L10" s="79"/>
      <c r="M10" s="80"/>
      <c r="N10" s="81">
        <f>分析係数表!H13</f>
        <v>1.3607620839853172E-2</v>
      </c>
      <c r="O10" s="82">
        <f t="shared" si="3"/>
        <v>0.31850426344113258</v>
      </c>
      <c r="P10" s="76">
        <f>分析係数表!C13</f>
        <v>0</v>
      </c>
      <c r="Q10" s="82">
        <f t="shared" si="4"/>
        <v>0</v>
      </c>
      <c r="R10" s="83">
        <v>0</v>
      </c>
      <c r="S10" s="84">
        <f t="shared" si="5"/>
        <v>0</v>
      </c>
      <c r="T10" s="85">
        <f>分析係数表!F13</f>
        <v>0.38375108038029387</v>
      </c>
      <c r="U10" s="86">
        <f t="shared" si="6"/>
        <v>0</v>
      </c>
      <c r="V10" s="87">
        <f>分析係数表!D13</f>
        <v>0.14001728608470182</v>
      </c>
      <c r="W10" s="167">
        <f t="shared" si="7"/>
        <v>0</v>
      </c>
      <c r="X10" s="76">
        <f>分析係数表!E13</f>
        <v>0.11279170267934313</v>
      </c>
      <c r="Y10" s="166">
        <f t="shared" si="8"/>
        <v>0</v>
      </c>
    </row>
    <row r="11" spans="1:25" x14ac:dyDescent="0.2">
      <c r="A11" s="6" t="s">
        <v>225</v>
      </c>
      <c r="B11" s="5" t="s">
        <v>268</v>
      </c>
      <c r="C11" s="90"/>
      <c r="D11" s="107">
        <f>投入係数表!AL11</f>
        <v>2.9723887196619831E-3</v>
      </c>
      <c r="E11" s="110">
        <f t="shared" si="9"/>
        <v>0.2972388719661983</v>
      </c>
      <c r="F11" s="85">
        <f>分析係数表!C14</f>
        <v>3.4828780992665287E-2</v>
      </c>
      <c r="G11" s="110">
        <f t="shared" si="0"/>
        <v>1.0352467574217598E-2</v>
      </c>
      <c r="H11" s="110">
        <v>1.3639163587256222E-2</v>
      </c>
      <c r="I11" s="110">
        <f t="shared" si="1"/>
        <v>1.3639163587256222E-2</v>
      </c>
      <c r="J11" s="85">
        <f>分析係数表!G14</f>
        <v>0.17656215254614188</v>
      </c>
      <c r="K11" s="111">
        <f t="shared" si="2"/>
        <v>2.408160081894917E-3</v>
      </c>
      <c r="L11" s="79"/>
      <c r="M11" s="80"/>
      <c r="N11" s="81">
        <f>分析係数表!H14</f>
        <v>1.0569488826143035E-3</v>
      </c>
      <c r="O11" s="82">
        <f t="shared" si="3"/>
        <v>2.4739278769882984E-2</v>
      </c>
      <c r="P11" s="76">
        <f>分析係数表!C14</f>
        <v>3.4828780992665287E-2</v>
      </c>
      <c r="Q11" s="82">
        <f t="shared" si="4"/>
        <v>8.6163892219274835E-4</v>
      </c>
      <c r="R11" s="83">
        <v>3.6340360106094254E-3</v>
      </c>
      <c r="S11" s="84">
        <f t="shared" si="5"/>
        <v>1.7273199597865649E-2</v>
      </c>
      <c r="T11" s="85">
        <f>分析係数表!F14</f>
        <v>0.31487658438959304</v>
      </c>
      <c r="U11" s="86">
        <f t="shared" si="6"/>
        <v>5.4389260908556279E-3</v>
      </c>
      <c r="V11" s="87">
        <f>分析係数表!D14</f>
        <v>7.0491438736935738E-2</v>
      </c>
      <c r="W11" s="167">
        <f t="shared" si="7"/>
        <v>0</v>
      </c>
      <c r="X11" s="76">
        <f>分析係数表!E14</f>
        <v>6.4487436068490098E-2</v>
      </c>
      <c r="Y11" s="166">
        <f t="shared" si="8"/>
        <v>0</v>
      </c>
    </row>
    <row r="12" spans="1:25" x14ac:dyDescent="0.2">
      <c r="A12" s="6" t="s">
        <v>226</v>
      </c>
      <c r="B12" s="5" t="s">
        <v>29</v>
      </c>
      <c r="C12" s="90"/>
      <c r="D12" s="107">
        <f>投入係数表!AL12</f>
        <v>4.9376044020831289E-3</v>
      </c>
      <c r="E12" s="110">
        <f t="shared" si="9"/>
        <v>0.49376044020831289</v>
      </c>
      <c r="F12" s="85">
        <f>分析係数表!C15</f>
        <v>0</v>
      </c>
      <c r="G12" s="110">
        <f t="shared" si="0"/>
        <v>0</v>
      </c>
      <c r="H12" s="110">
        <v>0</v>
      </c>
      <c r="I12" s="110">
        <f t="shared" si="1"/>
        <v>0</v>
      </c>
      <c r="J12" s="85">
        <f>分析係数表!G15</f>
        <v>9.5595018450184505E-2</v>
      </c>
      <c r="K12" s="111">
        <f t="shared" si="2"/>
        <v>0</v>
      </c>
      <c r="L12" s="79"/>
      <c r="M12" s="80"/>
      <c r="N12" s="81">
        <f>分析係数表!H15</f>
        <v>7.7419518905477774E-3</v>
      </c>
      <c r="O12" s="82">
        <f t="shared" si="3"/>
        <v>0.18121056674902256</v>
      </c>
      <c r="P12" s="76">
        <f>分析係数表!C15</f>
        <v>0</v>
      </c>
      <c r="Q12" s="82">
        <f t="shared" si="4"/>
        <v>0</v>
      </c>
      <c r="R12" s="83">
        <v>0</v>
      </c>
      <c r="S12" s="84">
        <f t="shared" si="5"/>
        <v>0</v>
      </c>
      <c r="T12" s="85">
        <f>分析係数表!F15</f>
        <v>0.30402444649446492</v>
      </c>
      <c r="U12" s="86">
        <f t="shared" si="6"/>
        <v>0</v>
      </c>
      <c r="V12" s="87">
        <f>分析係数表!D15</f>
        <v>4.8662361623616236E-2</v>
      </c>
      <c r="W12" s="167">
        <f t="shared" si="7"/>
        <v>0</v>
      </c>
      <c r="X12" s="76">
        <f>分析係数表!E15</f>
        <v>4.289667896678967E-2</v>
      </c>
      <c r="Y12" s="166">
        <f t="shared" si="8"/>
        <v>0</v>
      </c>
    </row>
    <row r="13" spans="1:25" x14ac:dyDescent="0.2">
      <c r="A13" s="6" t="s">
        <v>227</v>
      </c>
      <c r="B13" s="5" t="s">
        <v>30</v>
      </c>
      <c r="C13" s="90"/>
      <c r="D13" s="107">
        <f>投入係数表!AL13</f>
        <v>2.8127149454652647E-3</v>
      </c>
      <c r="E13" s="110">
        <f t="shared" si="9"/>
        <v>0.28127149454652645</v>
      </c>
      <c r="F13" s="85">
        <f>分析係数表!C16</f>
        <v>1.5929944110702698E-2</v>
      </c>
      <c r="G13" s="110">
        <f t="shared" si="0"/>
        <v>4.4806391880599849E-3</v>
      </c>
      <c r="H13" s="110">
        <v>5.3566855247505285E-3</v>
      </c>
      <c r="I13" s="110">
        <f t="shared" si="1"/>
        <v>5.3566855247505285E-3</v>
      </c>
      <c r="J13" s="85">
        <f>分析係数表!G16</f>
        <v>3.3304867634500426E-2</v>
      </c>
      <c r="K13" s="111">
        <f t="shared" si="2"/>
        <v>1.7840370236146081E-4</v>
      </c>
      <c r="L13" s="79"/>
      <c r="M13" s="80"/>
      <c r="N13" s="81">
        <f>分析係数表!H16</f>
        <v>1.5715955716225912E-2</v>
      </c>
      <c r="O13" s="82">
        <f t="shared" si="3"/>
        <v>0.36785261425053067</v>
      </c>
      <c r="P13" s="76">
        <f>分析係数表!C16</f>
        <v>1.5929944110702698E-2</v>
      </c>
      <c r="Q13" s="82">
        <f t="shared" si="4"/>
        <v>5.8598715859868328E-3</v>
      </c>
      <c r="R13" s="83">
        <v>6.7974156930986022E-3</v>
      </c>
      <c r="S13" s="84">
        <f t="shared" si="5"/>
        <v>1.2154101217849132E-2</v>
      </c>
      <c r="T13" s="85">
        <f>分析係数表!F16</f>
        <v>0.28693424423569597</v>
      </c>
      <c r="U13" s="86">
        <f t="shared" si="6"/>
        <v>3.4874278473076927E-3</v>
      </c>
      <c r="V13" s="87">
        <f>分析係数表!D16</f>
        <v>2.8181041844577284E-2</v>
      </c>
      <c r="W13" s="167">
        <f t="shared" si="7"/>
        <v>0</v>
      </c>
      <c r="X13" s="76">
        <f>分析係数表!E16</f>
        <v>2.1349274124679761E-2</v>
      </c>
      <c r="Y13" s="166">
        <f t="shared" si="8"/>
        <v>0</v>
      </c>
    </row>
    <row r="14" spans="1:25" x14ac:dyDescent="0.2">
      <c r="A14" s="6" t="s">
        <v>2</v>
      </c>
      <c r="B14" s="5" t="s">
        <v>365</v>
      </c>
      <c r="C14" s="90"/>
      <c r="D14" s="107">
        <f>投入係数表!AL14</f>
        <v>2.0880416625724672E-2</v>
      </c>
      <c r="E14" s="110">
        <f t="shared" si="9"/>
        <v>2.0880416625724671</v>
      </c>
      <c r="F14" s="85">
        <f>分析係数表!C17</f>
        <v>3.0755163958272713E-2</v>
      </c>
      <c r="G14" s="110">
        <f t="shared" si="0"/>
        <v>6.4218063684120572E-2</v>
      </c>
      <c r="H14" s="110">
        <v>7.0414998280234883E-2</v>
      </c>
      <c r="I14" s="110">
        <f t="shared" si="1"/>
        <v>7.0414998280234883E-2</v>
      </c>
      <c r="J14" s="85">
        <f>分析係数表!G17</f>
        <v>0.21735668789808918</v>
      </c>
      <c r="K14" s="111">
        <f t="shared" si="2"/>
        <v>1.5305170804541499E-2</v>
      </c>
      <c r="L14" s="79"/>
      <c r="M14" s="80"/>
      <c r="N14" s="81">
        <f>分析係数表!H17</f>
        <v>2.8450203005708319E-3</v>
      </c>
      <c r="O14" s="82">
        <f t="shared" si="3"/>
        <v>6.659144210239179E-2</v>
      </c>
      <c r="P14" s="76">
        <f>分析係数表!C17</f>
        <v>3.0755163958272713E-2</v>
      </c>
      <c r="Q14" s="82">
        <f t="shared" si="4"/>
        <v>2.0480307200768841E-3</v>
      </c>
      <c r="R14" s="83">
        <v>4.3737004558341668E-3</v>
      </c>
      <c r="S14" s="84">
        <f t="shared" si="5"/>
        <v>7.4788698736069054E-2</v>
      </c>
      <c r="T14" s="85">
        <f>分析係数表!F17</f>
        <v>0.33877388535031849</v>
      </c>
      <c r="U14" s="86">
        <f t="shared" si="6"/>
        <v>2.5336458051112568E-2</v>
      </c>
      <c r="V14" s="87">
        <f>分析係数表!D17</f>
        <v>5.8320063694267517E-2</v>
      </c>
      <c r="W14" s="167">
        <f t="shared" si="7"/>
        <v>0</v>
      </c>
      <c r="X14" s="76">
        <f>分析係数表!E17</f>
        <v>5.5732484076433123E-2</v>
      </c>
      <c r="Y14" s="166">
        <f t="shared" si="8"/>
        <v>0</v>
      </c>
    </row>
    <row r="15" spans="1:25" x14ac:dyDescent="0.2">
      <c r="A15" s="6" t="s">
        <v>3</v>
      </c>
      <c r="B15" s="5" t="s">
        <v>31</v>
      </c>
      <c r="C15" s="90"/>
      <c r="D15" s="107">
        <f>投入係数表!AL15</f>
        <v>1.6581507320428417E-3</v>
      </c>
      <c r="E15" s="110">
        <f t="shared" si="9"/>
        <v>0.16581507320428415</v>
      </c>
      <c r="F15" s="85">
        <f>分析係数表!C18</f>
        <v>0.10308017346825304</v>
      </c>
      <c r="G15" s="110">
        <f t="shared" si="0"/>
        <v>1.7092246509548686E-2</v>
      </c>
      <c r="H15" s="110">
        <v>2.0735326356241146E-2</v>
      </c>
      <c r="I15" s="110">
        <f t="shared" si="1"/>
        <v>2.0735326356241146E-2</v>
      </c>
      <c r="J15" s="85">
        <f>分析係数表!G18</f>
        <v>0.21565836298932384</v>
      </c>
      <c r="K15" s="111">
        <f t="shared" si="2"/>
        <v>4.4717465380363468E-3</v>
      </c>
      <c r="L15" s="79"/>
      <c r="M15" s="80"/>
      <c r="N15" s="81">
        <f>分析係数表!H18</f>
        <v>4.148325689659146E-4</v>
      </c>
      <c r="O15" s="82">
        <f t="shared" si="3"/>
        <v>9.7097018931420424E-3</v>
      </c>
      <c r="P15" s="76">
        <f>分析係数表!C18</f>
        <v>0.10308017346825304</v>
      </c>
      <c r="Q15" s="82">
        <f t="shared" si="4"/>
        <v>1.0008777554701067E-3</v>
      </c>
      <c r="R15" s="83">
        <v>2.4998068509189289E-3</v>
      </c>
      <c r="S15" s="84">
        <f t="shared" si="5"/>
        <v>2.3235133207160075E-2</v>
      </c>
      <c r="T15" s="85">
        <f>分析係数表!F18</f>
        <v>0.45978647686832741</v>
      </c>
      <c r="U15" s="86">
        <f t="shared" si="6"/>
        <v>1.0683200036886413E-2</v>
      </c>
      <c r="V15" s="87">
        <f>分析係数表!D18</f>
        <v>3.6120996441281139E-2</v>
      </c>
      <c r="W15" s="167">
        <f t="shared" si="7"/>
        <v>0</v>
      </c>
      <c r="X15" s="76">
        <f>分析係数表!E18</f>
        <v>3.3096085409252671E-2</v>
      </c>
      <c r="Y15" s="166">
        <f t="shared" si="8"/>
        <v>0</v>
      </c>
    </row>
    <row r="16" spans="1:25" x14ac:dyDescent="0.2">
      <c r="A16" s="6" t="s">
        <v>4</v>
      </c>
      <c r="B16" s="5" t="s">
        <v>32</v>
      </c>
      <c r="C16" s="90"/>
      <c r="D16" s="107">
        <f>投入係数表!AL16</f>
        <v>2.9478235236317184E-4</v>
      </c>
      <c r="E16" s="110">
        <f t="shared" si="9"/>
        <v>2.9478235236317183E-2</v>
      </c>
      <c r="F16" s="85">
        <f>分析係数表!C19</f>
        <v>0.24776062511911567</v>
      </c>
      <c r="G16" s="110">
        <f t="shared" si="0"/>
        <v>7.3035459895582876E-3</v>
      </c>
      <c r="H16" s="110">
        <v>3.0989292584932417E-2</v>
      </c>
      <c r="I16" s="110">
        <f t="shared" si="1"/>
        <v>3.0989292584932417E-2</v>
      </c>
      <c r="J16" s="85">
        <f>分析係数表!G19</f>
        <v>5.7676438653637349E-2</v>
      </c>
      <c r="K16" s="111">
        <f t="shared" si="2"/>
        <v>1.7873520326944733E-3</v>
      </c>
      <c r="L16" s="79"/>
      <c r="M16" s="80"/>
      <c r="N16" s="81">
        <f>分析係数表!H19</f>
        <v>-1.0648958666941103E-4</v>
      </c>
      <c r="O16" s="82">
        <f t="shared" si="3"/>
        <v>-2.4925288384694132E-3</v>
      </c>
      <c r="P16" s="76">
        <f>分析係数表!C19</f>
        <v>0.24776062511911567</v>
      </c>
      <c r="Q16" s="82">
        <f t="shared" si="4"/>
        <v>-6.1755050314660513E-4</v>
      </c>
      <c r="R16" s="83">
        <v>2.1137466029271688E-3</v>
      </c>
      <c r="S16" s="84">
        <f t="shared" si="5"/>
        <v>3.3103039187859583E-2</v>
      </c>
      <c r="T16" s="85">
        <f>分析係数表!F19</f>
        <v>0.24017372421281216</v>
      </c>
      <c r="U16" s="86">
        <f t="shared" si="6"/>
        <v>7.9504802045109006E-3</v>
      </c>
      <c r="V16" s="87">
        <f>分析係数表!D19</f>
        <v>1.0727470141150924E-2</v>
      </c>
      <c r="W16" s="167">
        <f t="shared" si="7"/>
        <v>0</v>
      </c>
      <c r="X16" s="76">
        <f>分析係数表!E19</f>
        <v>1.2160694896851249E-2</v>
      </c>
      <c r="Y16" s="166">
        <f t="shared" si="8"/>
        <v>0</v>
      </c>
    </row>
    <row r="17" spans="1:25" x14ac:dyDescent="0.2">
      <c r="A17" s="6" t="s">
        <v>5</v>
      </c>
      <c r="B17" s="5" t="s">
        <v>33</v>
      </c>
      <c r="C17" s="90"/>
      <c r="D17" s="107">
        <f>投入係数表!AL17</f>
        <v>8.7206445907438341E-4</v>
      </c>
      <c r="E17" s="110">
        <f t="shared" si="9"/>
        <v>8.720644590743834E-2</v>
      </c>
      <c r="F17" s="85">
        <f>分析係数表!C20</f>
        <v>4.2097488921713389E-2</v>
      </c>
      <c r="G17" s="110">
        <f t="shared" si="0"/>
        <v>3.6711723904903834E-3</v>
      </c>
      <c r="H17" s="110">
        <v>6.6433383378791113E-3</v>
      </c>
      <c r="I17" s="110">
        <f t="shared" si="1"/>
        <v>6.6433383378791113E-3</v>
      </c>
      <c r="J17" s="85">
        <f>分析係数表!G20</f>
        <v>0.10005104645227157</v>
      </c>
      <c r="K17" s="111">
        <f t="shared" si="2"/>
        <v>6.6467295264129955E-4</v>
      </c>
      <c r="L17" s="79"/>
      <c r="M17" s="80"/>
      <c r="N17" s="81">
        <f>分析係数表!H20</f>
        <v>5.1814336200340294E-4</v>
      </c>
      <c r="O17" s="82">
        <f t="shared" si="3"/>
        <v>1.2127826885686997E-2</v>
      </c>
      <c r="P17" s="76">
        <f>分析係数表!C20</f>
        <v>4.2097488921713389E-2</v>
      </c>
      <c r="Q17" s="82">
        <f t="shared" si="4"/>
        <v>5.105510579646662E-4</v>
      </c>
      <c r="R17" s="83">
        <v>1.1902872346980535E-3</v>
      </c>
      <c r="S17" s="84">
        <f t="shared" si="5"/>
        <v>7.8336255725771648E-3</v>
      </c>
      <c r="T17" s="85">
        <f>分析係数表!F20</f>
        <v>0.22307299642674835</v>
      </c>
      <c r="U17" s="86">
        <f t="shared" si="6"/>
        <v>1.7474703293599903E-3</v>
      </c>
      <c r="V17" s="87">
        <f>分析係数表!D20</f>
        <v>2.5523226135783564E-2</v>
      </c>
      <c r="W17" s="167">
        <f t="shared" si="7"/>
        <v>0</v>
      </c>
      <c r="X17" s="76">
        <f>分析係数表!E20</f>
        <v>2.7054619703930576E-2</v>
      </c>
      <c r="Y17" s="166">
        <f t="shared" si="8"/>
        <v>0</v>
      </c>
    </row>
    <row r="18" spans="1:25" x14ac:dyDescent="0.2">
      <c r="A18" s="6" t="s">
        <v>6</v>
      </c>
      <c r="B18" s="5" t="s">
        <v>34</v>
      </c>
      <c r="C18" s="90"/>
      <c r="D18" s="107">
        <f>投入係数表!AL18</f>
        <v>2.2108676427237887E-3</v>
      </c>
      <c r="E18" s="110">
        <f t="shared" si="9"/>
        <v>0.22108676427237886</v>
      </c>
      <c r="F18" s="85">
        <f>分析係数表!C21</f>
        <v>2.2200270354580387E-2</v>
      </c>
      <c r="G18" s="110">
        <f t="shared" si="0"/>
        <v>4.9081859386661949E-3</v>
      </c>
      <c r="H18" s="110">
        <v>6.5222780147106384E-3</v>
      </c>
      <c r="I18" s="110">
        <f t="shared" si="1"/>
        <v>6.5222780147106384E-3</v>
      </c>
      <c r="J18" s="85">
        <f>分析係数表!G21</f>
        <v>0.28466453674121406</v>
      </c>
      <c r="K18" s="111">
        <f t="shared" si="2"/>
        <v>1.8566612495550092E-3</v>
      </c>
      <c r="L18" s="79"/>
      <c r="M18" s="80"/>
      <c r="N18" s="81">
        <f>分析係数表!H21</f>
        <v>8.5827428061913363E-4</v>
      </c>
      <c r="O18" s="82">
        <f t="shared" si="3"/>
        <v>2.0089038399604225E-2</v>
      </c>
      <c r="P18" s="76">
        <f>分析係数表!C21</f>
        <v>2.2200270354580387E-2</v>
      </c>
      <c r="Q18" s="82">
        <f t="shared" si="4"/>
        <v>4.4598208363476067E-4</v>
      </c>
      <c r="R18" s="83">
        <v>1.2424341835941077E-3</v>
      </c>
      <c r="S18" s="84">
        <f t="shared" si="5"/>
        <v>7.7647121983047459E-3</v>
      </c>
      <c r="T18" s="85">
        <f>分析係数表!F21</f>
        <v>0.42523961661341853</v>
      </c>
      <c r="U18" s="86">
        <f t="shared" si="6"/>
        <v>3.3018632383206444E-3</v>
      </c>
      <c r="V18" s="87">
        <f>分析係数表!D21</f>
        <v>0.11693290734824281</v>
      </c>
      <c r="W18" s="167">
        <f t="shared" si="7"/>
        <v>0</v>
      </c>
      <c r="X18" s="76">
        <f>分析係数表!E21</f>
        <v>9.0095846645367406E-2</v>
      </c>
      <c r="Y18" s="166">
        <f t="shared" si="8"/>
        <v>0</v>
      </c>
    </row>
    <row r="19" spans="1:25" x14ac:dyDescent="0.2">
      <c r="A19" s="6" t="s">
        <v>7</v>
      </c>
      <c r="B19" s="5" t="s">
        <v>269</v>
      </c>
      <c r="C19" s="90"/>
      <c r="D19" s="107">
        <f>投入係数表!AL19</f>
        <v>1.7527267367593594E-2</v>
      </c>
      <c r="E19" s="110">
        <f t="shared" si="9"/>
        <v>1.7527267367593593</v>
      </c>
      <c r="F19" s="85">
        <f>分析係数表!C22</f>
        <v>3.5555555555555562E-2</v>
      </c>
      <c r="G19" s="110">
        <f t="shared" si="0"/>
        <v>6.2319172862555013E-2</v>
      </c>
      <c r="H19" s="110">
        <v>6.6154006726621098E-2</v>
      </c>
      <c r="I19" s="110">
        <f t="shared" si="1"/>
        <v>6.6154006726621098E-2</v>
      </c>
      <c r="J19" s="85">
        <f>分析係数表!G22</f>
        <v>0.1945879458794588</v>
      </c>
      <c r="K19" s="111">
        <f t="shared" si="2"/>
        <v>1.2872772280629099E-2</v>
      </c>
      <c r="L19" s="79"/>
      <c r="M19" s="80"/>
      <c r="N19" s="81">
        <f>分析係数表!H22</f>
        <v>4.0529618807014647E-5</v>
      </c>
      <c r="O19" s="82">
        <f t="shared" si="3"/>
        <v>9.4864903553686629E-4</v>
      </c>
      <c r="P19" s="76">
        <f>分析係数表!C22</f>
        <v>3.5555555555555562E-2</v>
      </c>
      <c r="Q19" s="82">
        <f t="shared" si="4"/>
        <v>3.3729743485755249E-5</v>
      </c>
      <c r="R19" s="83">
        <v>5.4967986424129189E-4</v>
      </c>
      <c r="S19" s="84">
        <f t="shared" si="5"/>
        <v>6.6703686590862385E-2</v>
      </c>
      <c r="T19" s="85">
        <f>分析係数表!F22</f>
        <v>0.41303813038130383</v>
      </c>
      <c r="U19" s="86">
        <f t="shared" si="6"/>
        <v>2.7551165999030246E-2</v>
      </c>
      <c r="V19" s="87">
        <f>分析係数表!D22</f>
        <v>2.3370233702337023E-2</v>
      </c>
      <c r="W19" s="167">
        <f t="shared" si="7"/>
        <v>0</v>
      </c>
      <c r="X19" s="76">
        <f>分析係数表!E22</f>
        <v>2.1033210332103321E-2</v>
      </c>
      <c r="Y19" s="166">
        <f t="shared" si="8"/>
        <v>0</v>
      </c>
    </row>
    <row r="20" spans="1:25" x14ac:dyDescent="0.2">
      <c r="A20" s="6" t="s">
        <v>8</v>
      </c>
      <c r="B20" s="5" t="s">
        <v>270</v>
      </c>
      <c r="C20" s="90"/>
      <c r="D20" s="107">
        <f>投入係数表!AL20</f>
        <v>2.5903999213913727E-2</v>
      </c>
      <c r="E20" s="110">
        <f t="shared" si="9"/>
        <v>2.5903999213913727</v>
      </c>
      <c r="F20" s="85">
        <f>分析係数表!C23</f>
        <v>0</v>
      </c>
      <c r="G20" s="110">
        <f t="shared" si="0"/>
        <v>0</v>
      </c>
      <c r="H20" s="110">
        <v>0</v>
      </c>
      <c r="I20" s="110">
        <f t="shared" si="1"/>
        <v>0</v>
      </c>
      <c r="J20" s="85">
        <f>分析係数表!G23</f>
        <v>0.215879455230368</v>
      </c>
      <c r="K20" s="111">
        <f t="shared" si="2"/>
        <v>0</v>
      </c>
      <c r="L20" s="79"/>
      <c r="M20" s="80"/>
      <c r="N20" s="81">
        <f>分析係数表!H23</f>
        <v>2.3840952239420378E-5</v>
      </c>
      <c r="O20" s="82">
        <f t="shared" si="3"/>
        <v>5.580288444334507E-4</v>
      </c>
      <c r="P20" s="76">
        <f>分析係数表!C23</f>
        <v>0</v>
      </c>
      <c r="Q20" s="82">
        <f t="shared" si="4"/>
        <v>0</v>
      </c>
      <c r="R20" s="83">
        <v>0</v>
      </c>
      <c r="S20" s="84">
        <f t="shared" si="5"/>
        <v>0</v>
      </c>
      <c r="T20" s="85">
        <f>分析係数表!F23</f>
        <v>0.44146624166908144</v>
      </c>
      <c r="U20" s="86">
        <f t="shared" si="6"/>
        <v>0</v>
      </c>
      <c r="V20" s="87">
        <f>分析係数表!D23</f>
        <v>8.5482468849608806E-2</v>
      </c>
      <c r="W20" s="167">
        <f t="shared" si="7"/>
        <v>0</v>
      </c>
      <c r="X20" s="76">
        <f>分析係数表!E23</f>
        <v>8.3164300202839755E-2</v>
      </c>
      <c r="Y20" s="166">
        <f t="shared" si="8"/>
        <v>0</v>
      </c>
    </row>
    <row r="21" spans="1:25" x14ac:dyDescent="0.2">
      <c r="A21" s="6" t="s">
        <v>9</v>
      </c>
      <c r="B21" s="5" t="s">
        <v>271</v>
      </c>
      <c r="C21" s="90"/>
      <c r="D21" s="107">
        <f>投入係数表!AL21</f>
        <v>8.7697749828043632E-3</v>
      </c>
      <c r="E21" s="110">
        <f t="shared" si="9"/>
        <v>0.87697749828043636</v>
      </c>
      <c r="F21" s="85">
        <f>分析係数表!C24</f>
        <v>0.31901223099551013</v>
      </c>
      <c r="G21" s="110">
        <f t="shared" si="0"/>
        <v>0.27976654825930314</v>
      </c>
      <c r="H21" s="110">
        <v>0.30289715793114796</v>
      </c>
      <c r="I21" s="110">
        <f t="shared" si="1"/>
        <v>0.30289715793114796</v>
      </c>
      <c r="J21" s="85">
        <f>分析係数表!G24</f>
        <v>0.20822960902035437</v>
      </c>
      <c r="K21" s="111">
        <f t="shared" si="2"/>
        <v>6.3072156769379467E-2</v>
      </c>
      <c r="L21" s="79"/>
      <c r="M21" s="80"/>
      <c r="N21" s="81">
        <f>分析係数表!H24</f>
        <v>2.9960129980871608E-4</v>
      </c>
      <c r="O21" s="82">
        <f t="shared" si="3"/>
        <v>7.0125624783803639E-3</v>
      </c>
      <c r="P21" s="76">
        <f>分析係数表!C24</f>
        <v>0.31901223099551013</v>
      </c>
      <c r="Q21" s="82">
        <f t="shared" si="4"/>
        <v>2.2370932012235238E-3</v>
      </c>
      <c r="R21" s="83">
        <v>9.4951117154156942E-3</v>
      </c>
      <c r="S21" s="84">
        <f t="shared" si="5"/>
        <v>0.31239226964656364</v>
      </c>
      <c r="T21" s="85">
        <f>分析係数表!F24</f>
        <v>0.39288329184360815</v>
      </c>
      <c r="U21" s="86">
        <f t="shared" si="6"/>
        <v>0.122733703245238</v>
      </c>
      <c r="V21" s="87">
        <f>分析係数表!D24</f>
        <v>9.7085956948308683E-2</v>
      </c>
      <c r="W21" s="167">
        <f t="shared" si="7"/>
        <v>0</v>
      </c>
      <c r="X21" s="76">
        <f>分析係数表!E24</f>
        <v>9.7525259920925464E-2</v>
      </c>
      <c r="Y21" s="166">
        <f t="shared" si="8"/>
        <v>0</v>
      </c>
    </row>
    <row r="22" spans="1:25" x14ac:dyDescent="0.2">
      <c r="A22" s="6" t="s">
        <v>10</v>
      </c>
      <c r="B22" s="5" t="s">
        <v>272</v>
      </c>
      <c r="C22" s="90"/>
      <c r="D22" s="107">
        <f>投入係数表!AL22</f>
        <v>2.6211064164292031E-2</v>
      </c>
      <c r="E22" s="110">
        <f t="shared" si="9"/>
        <v>2.6211064164292033</v>
      </c>
      <c r="F22" s="85">
        <f>分析係数表!C25</f>
        <v>9.6759875721260657E-3</v>
      </c>
      <c r="G22" s="110">
        <f t="shared" si="0"/>
        <v>2.5361793110588858E-2</v>
      </c>
      <c r="H22" s="110">
        <v>2.7928747090641234E-2</v>
      </c>
      <c r="I22" s="110">
        <f t="shared" si="1"/>
        <v>2.7928747090641234E-2</v>
      </c>
      <c r="J22" s="85">
        <f>分析係数表!G25</f>
        <v>0.19730305180979418</v>
      </c>
      <c r="K22" s="111">
        <f t="shared" si="2"/>
        <v>5.510427034207426E-3</v>
      </c>
      <c r="L22" s="79"/>
      <c r="M22" s="80"/>
      <c r="N22" s="81">
        <f>分析係数表!H25</f>
        <v>4.8079253682831098E-4</v>
      </c>
      <c r="O22" s="82">
        <f t="shared" si="3"/>
        <v>1.1253581696074591E-2</v>
      </c>
      <c r="P22" s="76">
        <f>分析係数表!C25</f>
        <v>9.6759875721260657E-3</v>
      </c>
      <c r="Q22" s="82">
        <f t="shared" si="4"/>
        <v>1.0888951663312312E-4</v>
      </c>
      <c r="R22" s="83">
        <v>8.0249582718433792E-4</v>
      </c>
      <c r="S22" s="84">
        <f t="shared" si="5"/>
        <v>2.8731242917825573E-2</v>
      </c>
      <c r="T22" s="85">
        <f>分析係数表!F25</f>
        <v>0.35095812633073104</v>
      </c>
      <c r="U22" s="86">
        <f t="shared" si="6"/>
        <v>1.0083463181593149E-2</v>
      </c>
      <c r="V22" s="87">
        <f>分析係数表!D25</f>
        <v>5.2164655784244146E-2</v>
      </c>
      <c r="W22" s="167">
        <f t="shared" si="7"/>
        <v>0</v>
      </c>
      <c r="X22" s="76">
        <f>分析係数表!E25</f>
        <v>4.9325762952448546E-2</v>
      </c>
      <c r="Y22" s="166">
        <f t="shared" si="8"/>
        <v>0</v>
      </c>
    </row>
    <row r="23" spans="1:25" x14ac:dyDescent="0.2">
      <c r="A23" s="6" t="s">
        <v>11</v>
      </c>
      <c r="B23" s="5" t="s">
        <v>35</v>
      </c>
      <c r="C23" s="90"/>
      <c r="D23" s="107">
        <f>投入係数表!AL23</f>
        <v>1.4886508794340178E-2</v>
      </c>
      <c r="E23" s="110">
        <f t="shared" si="9"/>
        <v>1.4886508794340179</v>
      </c>
      <c r="F23" s="85">
        <f>分析係数表!C26</f>
        <v>0.20974434975917011</v>
      </c>
      <c r="G23" s="110">
        <f t="shared" si="0"/>
        <v>0.31223611072530483</v>
      </c>
      <c r="H23" s="110">
        <v>0.34244355921160774</v>
      </c>
      <c r="I23" s="110">
        <f t="shared" si="1"/>
        <v>0.34244355921160774</v>
      </c>
      <c r="J23" s="85">
        <f>分析係数表!G26</f>
        <v>0.19643642762868455</v>
      </c>
      <c r="K23" s="111">
        <f t="shared" si="2"/>
        <v>6.7268389435980139E-2</v>
      </c>
      <c r="L23" s="79"/>
      <c r="M23" s="80"/>
      <c r="N23" s="81">
        <f>分析係数表!H26</f>
        <v>9.4871095944733495E-3</v>
      </c>
      <c r="O23" s="82">
        <f t="shared" si="3"/>
        <v>0.22205827816155116</v>
      </c>
      <c r="P23" s="76">
        <f>分析係数表!C26</f>
        <v>0.20974434975917011</v>
      </c>
      <c r="Q23" s="82">
        <f t="shared" si="4"/>
        <v>4.657546916163547E-2</v>
      </c>
      <c r="R23" s="83">
        <v>5.1032464128036623E-2</v>
      </c>
      <c r="S23" s="84">
        <f t="shared" si="5"/>
        <v>0.39347602333964438</v>
      </c>
      <c r="T23" s="85">
        <f>分析係数表!F26</f>
        <v>0.33536547042926279</v>
      </c>
      <c r="U23" s="86">
        <f t="shared" si="6"/>
        <v>0.13195827166993543</v>
      </c>
      <c r="V23" s="87">
        <f>分析係数表!D26</f>
        <v>1.7817861856577209E-2</v>
      </c>
      <c r="W23" s="167">
        <f t="shared" si="7"/>
        <v>0</v>
      </c>
      <c r="X23" s="76">
        <f>分析係数表!E26</f>
        <v>1.8226384262459934E-2</v>
      </c>
      <c r="Y23" s="166">
        <f t="shared" si="8"/>
        <v>0</v>
      </c>
    </row>
    <row r="24" spans="1:25" x14ac:dyDescent="0.2">
      <c r="A24" s="6" t="s">
        <v>12</v>
      </c>
      <c r="B24" s="5" t="s">
        <v>366</v>
      </c>
      <c r="C24" s="90"/>
      <c r="D24" s="107">
        <f>投入係数表!AL24</f>
        <v>1.7441289181487668E-3</v>
      </c>
      <c r="E24" s="110">
        <f t="shared" si="9"/>
        <v>0.17441289181487668</v>
      </c>
      <c r="F24" s="85">
        <f>分析係数表!C27</f>
        <v>0.55184986183604545</v>
      </c>
      <c r="G24" s="110">
        <f t="shared" si="0"/>
        <v>9.6249730250464835E-2</v>
      </c>
      <c r="H24" s="110">
        <v>0.1054471807492208</v>
      </c>
      <c r="I24" s="110">
        <f t="shared" si="1"/>
        <v>0.1054471807492208</v>
      </c>
      <c r="J24" s="85">
        <f>分析係数表!G27</f>
        <v>0.17101045662340392</v>
      </c>
      <c r="K24" s="111">
        <f t="shared" si="2"/>
        <v>1.8032570529574857E-2</v>
      </c>
      <c r="L24" s="79"/>
      <c r="M24" s="80"/>
      <c r="N24" s="81">
        <f>分析係数表!H27</f>
        <v>1.0662468539876775E-2</v>
      </c>
      <c r="O24" s="82">
        <f t="shared" si="3"/>
        <v>0.24956910019212031</v>
      </c>
      <c r="P24" s="76">
        <f>分析係数表!C27</f>
        <v>0.55184986183604545</v>
      </c>
      <c r="Q24" s="82">
        <f t="shared" si="4"/>
        <v>0.13772467345956776</v>
      </c>
      <c r="R24" s="83">
        <v>0.14156548944405006</v>
      </c>
      <c r="S24" s="84">
        <f t="shared" si="5"/>
        <v>0.24701267019327086</v>
      </c>
      <c r="T24" s="85">
        <f>分析係数表!F27</f>
        <v>0.32260522305711731</v>
      </c>
      <c r="U24" s="86">
        <f t="shared" si="6"/>
        <v>7.9687577565634299E-2</v>
      </c>
      <c r="V24" s="87">
        <f>分析係数表!D27</f>
        <v>2.1648888655351795E-2</v>
      </c>
      <c r="W24" s="167">
        <f t="shared" si="7"/>
        <v>0</v>
      </c>
      <c r="X24" s="76">
        <f>分析係数表!E27</f>
        <v>2.6115285586674374E-2</v>
      </c>
      <c r="Y24" s="166">
        <f t="shared" si="8"/>
        <v>0</v>
      </c>
    </row>
    <row r="25" spans="1:25" x14ac:dyDescent="0.2">
      <c r="A25" s="6" t="s">
        <v>13</v>
      </c>
      <c r="B25" s="5" t="s">
        <v>192</v>
      </c>
      <c r="C25" s="90"/>
      <c r="D25" s="107">
        <f>投入係数表!AL25</f>
        <v>6.3709835904490517E-2</v>
      </c>
      <c r="E25" s="110">
        <f t="shared" si="9"/>
        <v>6.3709835904490513</v>
      </c>
      <c r="F25" s="85">
        <f>分析係数表!C28</f>
        <v>0.10247957574888922</v>
      </c>
      <c r="G25" s="110">
        <f t="shared" si="0"/>
        <v>0.65289569545235371</v>
      </c>
      <c r="H25" s="110">
        <v>0.71789020649515323</v>
      </c>
      <c r="I25" s="110">
        <f t="shared" si="1"/>
        <v>0.71789020649515323</v>
      </c>
      <c r="J25" s="85">
        <f>分析係数表!G28</f>
        <v>0.12481362671124566</v>
      </c>
      <c r="K25" s="111">
        <f t="shared" si="2"/>
        <v>8.9602480253145114E-2</v>
      </c>
      <c r="L25" s="79"/>
      <c r="M25" s="80"/>
      <c r="N25" s="81">
        <f>分析係数表!H28</f>
        <v>1.8186673066637845E-2</v>
      </c>
      <c r="O25" s="82">
        <f t="shared" si="3"/>
        <v>0.42568300349531729</v>
      </c>
      <c r="P25" s="76">
        <f>分析係数表!C28</f>
        <v>0.10247957574888922</v>
      </c>
      <c r="Q25" s="82">
        <f t="shared" si="4"/>
        <v>4.3623813601713045E-2</v>
      </c>
      <c r="R25" s="83">
        <v>5.0939467747994967E-2</v>
      </c>
      <c r="S25" s="84">
        <f t="shared" si="5"/>
        <v>0.76882967424314819</v>
      </c>
      <c r="T25" s="85">
        <f>分析係数表!F28</f>
        <v>0.21379840057832197</v>
      </c>
      <c r="U25" s="86">
        <f t="shared" si="6"/>
        <v>0.16437455467033737</v>
      </c>
      <c r="V25" s="87">
        <f>分析係数表!D28</f>
        <v>1.5632765553698098E-2</v>
      </c>
      <c r="W25" s="167">
        <f t="shared" si="7"/>
        <v>0</v>
      </c>
      <c r="X25" s="76">
        <f>分析係数表!E28</f>
        <v>1.5564993448696517E-2</v>
      </c>
      <c r="Y25" s="166">
        <f t="shared" si="8"/>
        <v>0</v>
      </c>
    </row>
    <row r="26" spans="1:25" x14ac:dyDescent="0.2">
      <c r="A26" s="6" t="s">
        <v>14</v>
      </c>
      <c r="B26" s="5" t="s">
        <v>50</v>
      </c>
      <c r="C26" s="90"/>
      <c r="D26" s="107">
        <f>投入係数表!AL26</f>
        <v>5.6622776849759261E-3</v>
      </c>
      <c r="E26" s="110">
        <f t="shared" si="9"/>
        <v>0.5662277684975926</v>
      </c>
      <c r="F26" s="85">
        <f>分析係数表!C29</f>
        <v>7.3115977067071958E-2</v>
      </c>
      <c r="G26" s="110">
        <f t="shared" si="0"/>
        <v>4.1400296536209309E-2</v>
      </c>
      <c r="H26" s="110">
        <v>4.7904893629996836E-2</v>
      </c>
      <c r="I26" s="110">
        <f t="shared" si="1"/>
        <v>4.7904893629996836E-2</v>
      </c>
      <c r="J26" s="85">
        <f>分析係数表!G29</f>
        <v>0.26098100897122217</v>
      </c>
      <c r="K26" s="111">
        <f t="shared" si="2"/>
        <v>1.2502267474215649E-2</v>
      </c>
      <c r="L26" s="79"/>
      <c r="M26" s="80"/>
      <c r="N26" s="81">
        <f>分析係数表!H29</f>
        <v>9.6190295301981418E-3</v>
      </c>
      <c r="O26" s="82">
        <f t="shared" si="3"/>
        <v>0.22514603776741623</v>
      </c>
      <c r="P26" s="76">
        <f>分析係数表!C29</f>
        <v>7.3115977067071958E-2</v>
      </c>
      <c r="Q26" s="82">
        <f t="shared" si="4"/>
        <v>1.6461772534144523E-2</v>
      </c>
      <c r="R26" s="83">
        <v>2.2884377380835368E-2</v>
      </c>
      <c r="S26" s="84">
        <f t="shared" si="5"/>
        <v>7.0789271010832211E-2</v>
      </c>
      <c r="T26" s="85">
        <f>分析係数表!F29</f>
        <v>0.46988232552720494</v>
      </c>
      <c r="U26" s="86">
        <f t="shared" si="6"/>
        <v>3.326262728494539E-2</v>
      </c>
      <c r="V26" s="87">
        <f>分析係数表!D29</f>
        <v>9.2857975066992893E-2</v>
      </c>
      <c r="W26" s="167">
        <f t="shared" si="7"/>
        <v>0</v>
      </c>
      <c r="X26" s="76">
        <f>分析係数表!E29</f>
        <v>6.7808458580915762E-2</v>
      </c>
      <c r="Y26" s="166">
        <f t="shared" si="8"/>
        <v>0</v>
      </c>
    </row>
    <row r="27" spans="1:25" x14ac:dyDescent="0.2">
      <c r="A27" s="6" t="s">
        <v>15</v>
      </c>
      <c r="B27" s="5" t="s">
        <v>36</v>
      </c>
      <c r="C27" s="90"/>
      <c r="D27" s="107">
        <f>投入係数表!AL27</f>
        <v>1.1668468114375552E-3</v>
      </c>
      <c r="E27" s="110">
        <f t="shared" si="9"/>
        <v>0.11668468114375552</v>
      </c>
      <c r="F27" s="85">
        <f>分析係数表!C30</f>
        <v>1</v>
      </c>
      <c r="G27" s="110">
        <f t="shared" si="0"/>
        <v>0.11668468114375552</v>
      </c>
      <c r="H27" s="110">
        <v>0.15340997742295434</v>
      </c>
      <c r="I27" s="110">
        <f t="shared" si="1"/>
        <v>0.15340997742295434</v>
      </c>
      <c r="J27" s="85">
        <f>分析係数表!G30</f>
        <v>0.34448146018035225</v>
      </c>
      <c r="K27" s="111">
        <f t="shared" si="2"/>
        <v>5.2846893028894185E-2</v>
      </c>
      <c r="L27" s="79"/>
      <c r="M27" s="80"/>
      <c r="N27" s="81">
        <f>分析係数表!H30</f>
        <v>0</v>
      </c>
      <c r="O27" s="82">
        <f t="shared" si="3"/>
        <v>0</v>
      </c>
      <c r="P27" s="76">
        <f>分析係数表!C30</f>
        <v>1</v>
      </c>
      <c r="Q27" s="82">
        <f t="shared" si="4"/>
        <v>0</v>
      </c>
      <c r="R27" s="83">
        <v>8.6913249446553445E-2</v>
      </c>
      <c r="S27" s="84">
        <f t="shared" si="5"/>
        <v>0.2403232268695078</v>
      </c>
      <c r="T27" s="85">
        <f>分析係数表!F30</f>
        <v>0.44085379748895859</v>
      </c>
      <c r="U27" s="86">
        <f t="shared" si="6"/>
        <v>0.10594740719022304</v>
      </c>
      <c r="V27" s="87">
        <f>分析係数表!D30</f>
        <v>8.9752910919883244E-2</v>
      </c>
      <c r="W27" s="167">
        <f t="shared" si="7"/>
        <v>0</v>
      </c>
      <c r="X27" s="76">
        <f>分析係数表!E30</f>
        <v>6.6422145779301819E-2</v>
      </c>
      <c r="Y27" s="166">
        <f t="shared" si="8"/>
        <v>0</v>
      </c>
    </row>
    <row r="28" spans="1:25" x14ac:dyDescent="0.2">
      <c r="A28" s="6" t="s">
        <v>16</v>
      </c>
      <c r="B28" s="5" t="s">
        <v>193</v>
      </c>
      <c r="C28" s="90"/>
      <c r="D28" s="107">
        <f>投入係数表!AL28</f>
        <v>5.5517343028397368E-3</v>
      </c>
      <c r="E28" s="110">
        <f t="shared" si="9"/>
        <v>0.5551734302839737</v>
      </c>
      <c r="F28" s="85">
        <f>分析係数表!C31</f>
        <v>1.6119481544838443E-2</v>
      </c>
      <c r="G28" s="110">
        <f t="shared" si="0"/>
        <v>8.9491078636471655E-3</v>
      </c>
      <c r="H28" s="110">
        <v>1.1408842012658061E-2</v>
      </c>
      <c r="I28" s="110">
        <f t="shared" si="1"/>
        <v>1.1408842012658061E-2</v>
      </c>
      <c r="J28" s="85">
        <f>分析係数表!G31</f>
        <v>7.1065989847715741E-2</v>
      </c>
      <c r="K28" s="111">
        <f t="shared" si="2"/>
        <v>8.1078065064575059E-4</v>
      </c>
      <c r="L28" s="79"/>
      <c r="M28" s="80"/>
      <c r="N28" s="81">
        <f>分析係数表!H31</f>
        <v>2.0936329558250998E-2</v>
      </c>
      <c r="O28" s="82">
        <f t="shared" si="3"/>
        <v>0.49004233021997534</v>
      </c>
      <c r="P28" s="76">
        <f>分析係数表!C31</f>
        <v>1.6119481544838443E-2</v>
      </c>
      <c r="Q28" s="82">
        <f t="shared" si="4"/>
        <v>7.899228298170519E-3</v>
      </c>
      <c r="R28" s="83">
        <v>1.1224042935876134E-2</v>
      </c>
      <c r="S28" s="84">
        <f t="shared" si="5"/>
        <v>2.2632884948534195E-2</v>
      </c>
      <c r="T28" s="85">
        <f>分析係数表!F31</f>
        <v>0.34619289340101522</v>
      </c>
      <c r="U28" s="86">
        <f t="shared" si="6"/>
        <v>7.8353439263453405E-3</v>
      </c>
      <c r="V28" s="87">
        <f>分析係数表!D31</f>
        <v>2.6395939086294416E-2</v>
      </c>
      <c r="W28" s="167">
        <f t="shared" si="7"/>
        <v>0</v>
      </c>
      <c r="X28" s="76">
        <f>分析係数表!E31</f>
        <v>2.3350253807106598E-2</v>
      </c>
      <c r="Y28" s="166">
        <f t="shared" si="8"/>
        <v>0</v>
      </c>
    </row>
    <row r="29" spans="1:25" x14ac:dyDescent="0.2">
      <c r="A29" s="6" t="s">
        <v>17</v>
      </c>
      <c r="B29" s="5" t="s">
        <v>273</v>
      </c>
      <c r="C29" s="90"/>
      <c r="D29" s="107">
        <f>投入係数表!AL29</f>
        <v>7.9836887098359041E-4</v>
      </c>
      <c r="E29" s="110">
        <f t="shared" si="9"/>
        <v>7.9836887098359038E-2</v>
      </c>
      <c r="F29" s="85">
        <f>分析係数表!C32</f>
        <v>1</v>
      </c>
      <c r="G29" s="110">
        <f t="shared" si="0"/>
        <v>7.9836887098359038E-2</v>
      </c>
      <c r="H29" s="110">
        <v>0.1107455182450521</v>
      </c>
      <c r="I29" s="110">
        <f t="shared" si="1"/>
        <v>0.1107455182450521</v>
      </c>
      <c r="J29" s="85">
        <f>分析係数表!G32</f>
        <v>0.14031413612565444</v>
      </c>
      <c r="K29" s="111">
        <f t="shared" si="2"/>
        <v>1.5539161722342388E-2</v>
      </c>
      <c r="L29" s="79"/>
      <c r="M29" s="80"/>
      <c r="N29" s="81">
        <f>分析係数表!H32</f>
        <v>7.8667195406007442E-3</v>
      </c>
      <c r="O29" s="82">
        <f t="shared" si="3"/>
        <v>0.18413091770155762</v>
      </c>
      <c r="P29" s="76">
        <f>分析係数表!C32</f>
        <v>1</v>
      </c>
      <c r="Q29" s="82">
        <f t="shared" si="4"/>
        <v>0.18413091770155762</v>
      </c>
      <c r="R29" s="83">
        <v>0.24509505910239399</v>
      </c>
      <c r="S29" s="84">
        <f t="shared" si="5"/>
        <v>0.35584057734744612</v>
      </c>
      <c r="T29" s="85">
        <f>分析係数表!F32</f>
        <v>0.48305318269495728</v>
      </c>
      <c r="U29" s="86">
        <f t="shared" si="6"/>
        <v>0.17188992341969497</v>
      </c>
      <c r="V29" s="87">
        <f>分析係数表!D32</f>
        <v>1.4549462661890328E-2</v>
      </c>
      <c r="W29" s="167">
        <f t="shared" si="7"/>
        <v>0</v>
      </c>
      <c r="X29" s="76">
        <f>分析係数表!E32</f>
        <v>2.1824193992835493E-2</v>
      </c>
      <c r="Y29" s="166">
        <f t="shared" si="8"/>
        <v>0</v>
      </c>
    </row>
    <row r="30" spans="1:25" x14ac:dyDescent="0.2">
      <c r="A30" s="6" t="s">
        <v>18</v>
      </c>
      <c r="B30" s="5" t="s">
        <v>274</v>
      </c>
      <c r="C30" s="90"/>
      <c r="D30" s="107">
        <f>投入係数表!AL30</f>
        <v>4.1760833251449346E-4</v>
      </c>
      <c r="E30" s="110">
        <f t="shared" si="9"/>
        <v>4.1760833251449345E-2</v>
      </c>
      <c r="F30" s="85">
        <f>分析係数表!C33</f>
        <v>0.76063364256957811</v>
      </c>
      <c r="G30" s="110">
        <f t="shared" si="0"/>
        <v>3.176469471279067E-2</v>
      </c>
      <c r="H30" s="110">
        <v>5.2058774199663024E-2</v>
      </c>
      <c r="I30" s="110">
        <f t="shared" si="1"/>
        <v>5.2058774199663024E-2</v>
      </c>
      <c r="J30" s="85">
        <f>分析係数表!G33</f>
        <v>0.50769407441433168</v>
      </c>
      <c r="K30" s="111">
        <f t="shared" si="2"/>
        <v>2.642993118244261E-2</v>
      </c>
      <c r="L30" s="79"/>
      <c r="M30" s="80"/>
      <c r="N30" s="81">
        <f>分析係数表!H33</f>
        <v>8.9800920101816757E-4</v>
      </c>
      <c r="O30" s="82">
        <f t="shared" si="3"/>
        <v>2.1019086473659975E-2</v>
      </c>
      <c r="P30" s="76">
        <f>分析係数表!C33</f>
        <v>0.76063364256957811</v>
      </c>
      <c r="Q30" s="82">
        <f t="shared" si="4"/>
        <v>1.5987824307944935E-2</v>
      </c>
      <c r="R30" s="83">
        <v>5.2364858359250824E-2</v>
      </c>
      <c r="S30" s="84">
        <f t="shared" si="5"/>
        <v>0.10442363255891385</v>
      </c>
      <c r="T30" s="85">
        <f>分析係数表!F33</f>
        <v>0.64710610932475887</v>
      </c>
      <c r="U30" s="86">
        <f t="shared" si="6"/>
        <v>6.757317058675695E-2</v>
      </c>
      <c r="V30" s="87">
        <f>分析係数表!D33</f>
        <v>7.6136885622416176E-2</v>
      </c>
      <c r="W30" s="167">
        <f t="shared" si="7"/>
        <v>0</v>
      </c>
      <c r="X30" s="76">
        <f>分析係数表!E33</f>
        <v>7.3954983922829579E-2</v>
      </c>
      <c r="Y30" s="166">
        <f t="shared" si="8"/>
        <v>0</v>
      </c>
    </row>
    <row r="31" spans="1:25" x14ac:dyDescent="0.2">
      <c r="A31" s="6" t="s">
        <v>19</v>
      </c>
      <c r="B31" s="5" t="s">
        <v>275</v>
      </c>
      <c r="C31" s="90"/>
      <c r="D31" s="107">
        <f>投入係数表!AL31</f>
        <v>3.273312371032721E-2</v>
      </c>
      <c r="E31" s="110">
        <f t="shared" si="9"/>
        <v>3.2733123710327208</v>
      </c>
      <c r="F31" s="85">
        <f>分析係数表!C34</f>
        <v>0.60932856586849216</v>
      </c>
      <c r="G31" s="110">
        <f t="shared" si="0"/>
        <v>1.9945227326809614</v>
      </c>
      <c r="H31" s="110">
        <v>2.2118887671689405</v>
      </c>
      <c r="I31" s="110">
        <f t="shared" si="1"/>
        <v>2.2118887671689405</v>
      </c>
      <c r="J31" s="85">
        <f>分析係数表!G34</f>
        <v>0.42480111354608457</v>
      </c>
      <c r="K31" s="111">
        <f t="shared" si="2"/>
        <v>0.9396128113334421</v>
      </c>
      <c r="L31" s="79"/>
      <c r="M31" s="80"/>
      <c r="N31" s="81">
        <f>分析係数表!H34</f>
        <v>0.14716781407871807</v>
      </c>
      <c r="O31" s="82">
        <f t="shared" si="3"/>
        <v>3.4446562538032484</v>
      </c>
      <c r="P31" s="76">
        <f>分析係数表!C34</f>
        <v>0.60932856586849216</v>
      </c>
      <c r="Q31" s="82">
        <f t="shared" si="4"/>
        <v>2.098927455039866</v>
      </c>
      <c r="R31" s="83">
        <v>2.2937555046606852</v>
      </c>
      <c r="S31" s="84">
        <f t="shared" si="5"/>
        <v>4.5056442718296257</v>
      </c>
      <c r="T31" s="85">
        <f>分析係数表!F34</f>
        <v>0.70056004390220861</v>
      </c>
      <c r="U31" s="86">
        <f t="shared" si="6"/>
        <v>3.1564743488806974</v>
      </c>
      <c r="V31" s="87">
        <f>分析係数表!D34</f>
        <v>0.12153061706589328</v>
      </c>
      <c r="W31" s="167">
        <f t="shared" si="7"/>
        <v>1</v>
      </c>
      <c r="X31" s="76">
        <f>分析係数表!E34</f>
        <v>9.2329106655473059E-2</v>
      </c>
      <c r="Y31" s="166">
        <f t="shared" si="8"/>
        <v>0</v>
      </c>
    </row>
    <row r="32" spans="1:25" x14ac:dyDescent="0.2">
      <c r="A32" s="6" t="s">
        <v>20</v>
      </c>
      <c r="B32" s="5" t="s">
        <v>37</v>
      </c>
      <c r="C32" s="90"/>
      <c r="D32" s="107">
        <f>投入係数表!AL32</f>
        <v>7.6274933673970719E-3</v>
      </c>
      <c r="E32" s="110">
        <f t="shared" si="9"/>
        <v>0.76274933673970724</v>
      </c>
      <c r="F32" s="85">
        <f>分析係数表!C35</f>
        <v>0.431182157394844</v>
      </c>
      <c r="G32" s="110">
        <f t="shared" si="0"/>
        <v>0.3288839045669133</v>
      </c>
      <c r="H32" s="110">
        <v>0.40959248299219775</v>
      </c>
      <c r="I32" s="110">
        <f t="shared" si="1"/>
        <v>0.40959248299219775</v>
      </c>
      <c r="J32" s="85">
        <f>分析係数表!G35</f>
        <v>0.31375152118597188</v>
      </c>
      <c r="K32" s="111">
        <f t="shared" si="2"/>
        <v>0.12851026460514137</v>
      </c>
      <c r="L32" s="79"/>
      <c r="M32" s="80"/>
      <c r="N32" s="81">
        <f>分析係数表!H35</f>
        <v>5.4452734914836147E-2</v>
      </c>
      <c r="O32" s="82">
        <f t="shared" si="3"/>
        <v>1.2745378806860015</v>
      </c>
      <c r="P32" s="76">
        <f>分析係数表!C35</f>
        <v>0.431182157394844</v>
      </c>
      <c r="Q32" s="82">
        <f t="shared" si="4"/>
        <v>0.54955799307564235</v>
      </c>
      <c r="R32" s="83">
        <v>0.80124807602980785</v>
      </c>
      <c r="S32" s="84">
        <f t="shared" si="5"/>
        <v>1.2108405590220057</v>
      </c>
      <c r="T32" s="85">
        <f>分析係数表!F35</f>
        <v>0.64533318582439059</v>
      </c>
      <c r="U32" s="86">
        <f t="shared" si="6"/>
        <v>0.78139559547905701</v>
      </c>
      <c r="V32" s="87">
        <f>分析係数表!D35</f>
        <v>5.7675996607294319E-2</v>
      </c>
      <c r="W32" s="167">
        <f t="shared" si="7"/>
        <v>0</v>
      </c>
      <c r="X32" s="76">
        <f>分析係数表!E35</f>
        <v>5.1978463694361474E-2</v>
      </c>
      <c r="Y32" s="166">
        <f t="shared" si="8"/>
        <v>0</v>
      </c>
    </row>
    <row r="33" spans="1:25" x14ac:dyDescent="0.2">
      <c r="A33" s="6" t="s">
        <v>21</v>
      </c>
      <c r="B33" s="5" t="s">
        <v>38</v>
      </c>
      <c r="C33" s="90"/>
      <c r="D33" s="107">
        <f>投入係数表!AL33</f>
        <v>4.4094526874324455E-3</v>
      </c>
      <c r="E33" s="110">
        <f t="shared" si="9"/>
        <v>0.44094526874324458</v>
      </c>
      <c r="F33" s="85">
        <f>分析係数表!C36</f>
        <v>0.9563715649468405</v>
      </c>
      <c r="G33" s="110">
        <f t="shared" si="0"/>
        <v>0.42170751672388196</v>
      </c>
      <c r="H33" s="110">
        <v>0.55542284321518909</v>
      </c>
      <c r="I33" s="110">
        <f t="shared" si="1"/>
        <v>0.55542284321518909</v>
      </c>
      <c r="J33" s="85">
        <f>分析係数表!G36</f>
        <v>5.2691079299754126E-2</v>
      </c>
      <c r="K33" s="111">
        <f t="shared" si="2"/>
        <v>2.9265829076746432E-2</v>
      </c>
      <c r="L33" s="79"/>
      <c r="M33" s="80"/>
      <c r="N33" s="81">
        <f>分析係数表!H36</f>
        <v>0.23827203956962312</v>
      </c>
      <c r="O33" s="82">
        <f t="shared" si="3"/>
        <v>5.5770704779982738</v>
      </c>
      <c r="P33" s="76">
        <f>分析係数表!C36</f>
        <v>0.9563715649468405</v>
      </c>
      <c r="Q33" s="82">
        <f t="shared" si="4"/>
        <v>5.3337516208620332</v>
      </c>
      <c r="R33" s="83">
        <v>5.6008026118169187</v>
      </c>
      <c r="S33" s="84">
        <f t="shared" si="5"/>
        <v>6.1562254550321081</v>
      </c>
      <c r="T33" s="85">
        <f>分析係数表!F36</f>
        <v>0.845410170661959</v>
      </c>
      <c r="U33" s="86">
        <f t="shared" si="6"/>
        <v>5.2045356125721911</v>
      </c>
      <c r="V33" s="87">
        <f>分析係数表!D36</f>
        <v>1.6506511551495136E-2</v>
      </c>
      <c r="W33" s="167">
        <f t="shared" si="7"/>
        <v>0</v>
      </c>
      <c r="X33" s="76">
        <f>分析係数表!E36</f>
        <v>8.5372746992044678E-3</v>
      </c>
      <c r="Y33" s="166">
        <f t="shared" si="8"/>
        <v>0</v>
      </c>
    </row>
    <row r="34" spans="1:25" x14ac:dyDescent="0.2">
      <c r="A34" s="6" t="s">
        <v>22</v>
      </c>
      <c r="B34" s="5" t="s">
        <v>378</v>
      </c>
      <c r="C34" s="90"/>
      <c r="D34" s="107">
        <f>投入係数表!AL34</f>
        <v>9.5804264518030858E-3</v>
      </c>
      <c r="E34" s="110">
        <f t="shared" si="9"/>
        <v>0.95804264518030857</v>
      </c>
      <c r="F34" s="85">
        <f>分析係数表!C37</f>
        <v>0.69581462679851724</v>
      </c>
      <c r="G34" s="110">
        <f t="shared" si="0"/>
        <v>0.66662008561320063</v>
      </c>
      <c r="H34" s="110">
        <v>0.83290468997019218</v>
      </c>
      <c r="I34" s="110">
        <f t="shared" si="1"/>
        <v>0.83290468997019218</v>
      </c>
      <c r="J34" s="85">
        <f>分析係数表!G37</f>
        <v>0.3862869649112583</v>
      </c>
      <c r="K34" s="111">
        <f t="shared" si="2"/>
        <v>0.3217402247489381</v>
      </c>
      <c r="L34" s="79"/>
      <c r="M34" s="80"/>
      <c r="N34" s="81">
        <f>分析係数表!H37</f>
        <v>4.5947077854218935E-2</v>
      </c>
      <c r="O34" s="82">
        <f t="shared" si="3"/>
        <v>1.0754517899536273</v>
      </c>
      <c r="P34" s="76">
        <f>分析係数表!C37</f>
        <v>0.69581462679851724</v>
      </c>
      <c r="Q34" s="82">
        <f t="shared" si="4"/>
        <v>0.74831508586638051</v>
      </c>
      <c r="R34" s="83">
        <v>0.90341241294817876</v>
      </c>
      <c r="S34" s="84">
        <f t="shared" si="5"/>
        <v>1.7363171029183708</v>
      </c>
      <c r="T34" s="85">
        <f>分析係数表!F37</f>
        <v>0.69012607082499655</v>
      </c>
      <c r="U34" s="86">
        <f t="shared" si="6"/>
        <v>1.1982776999432965</v>
      </c>
      <c r="V34" s="87">
        <f>分析係数表!D37</f>
        <v>6.9795450572077936E-2</v>
      </c>
      <c r="W34" s="167">
        <f t="shared" si="7"/>
        <v>0</v>
      </c>
      <c r="X34" s="76">
        <f>分析係数表!E37</f>
        <v>6.5949222012859618E-2</v>
      </c>
      <c r="Y34" s="166">
        <f t="shared" si="8"/>
        <v>0</v>
      </c>
    </row>
    <row r="35" spans="1:25" x14ac:dyDescent="0.2">
      <c r="A35" s="6" t="s">
        <v>23</v>
      </c>
      <c r="B35" s="5" t="s">
        <v>194</v>
      </c>
      <c r="C35" s="90"/>
      <c r="D35" s="107">
        <f>投入係数表!AL35</f>
        <v>2.8458779601061218E-2</v>
      </c>
      <c r="E35" s="110">
        <f t="shared" si="9"/>
        <v>2.8458779601061219</v>
      </c>
      <c r="F35" s="85">
        <f>分析係数表!C38</f>
        <v>0.41697687137236916</v>
      </c>
      <c r="G35" s="110">
        <f t="shared" si="0"/>
        <v>1.1866652881126307</v>
      </c>
      <c r="H35" s="110">
        <v>1.443381385477877</v>
      </c>
      <c r="I35" s="110">
        <f t="shared" si="1"/>
        <v>1.443381385477877</v>
      </c>
      <c r="J35" s="85">
        <f>分析係数表!G38</f>
        <v>8.9658129653451837E-2</v>
      </c>
      <c r="K35" s="111">
        <f t="shared" si="2"/>
        <v>0.12941087539855445</v>
      </c>
      <c r="L35" s="79"/>
      <c r="M35" s="80"/>
      <c r="N35" s="81">
        <f>分析係数表!H38</f>
        <v>4.1195576072902453E-2</v>
      </c>
      <c r="O35" s="82">
        <f t="shared" si="3"/>
        <v>0.96423664125804065</v>
      </c>
      <c r="P35" s="76">
        <f>分析係数表!C38</f>
        <v>0.41697687137236916</v>
      </c>
      <c r="Q35" s="82">
        <f t="shared" si="4"/>
        <v>0.40206437793437927</v>
      </c>
      <c r="R35" s="83">
        <v>0.56788678531089809</v>
      </c>
      <c r="S35" s="84">
        <f t="shared" si="5"/>
        <v>2.011268170788775</v>
      </c>
      <c r="T35" s="85">
        <f>分析係数表!F38</f>
        <v>0.51116828441118001</v>
      </c>
      <c r="U35" s="86">
        <f t="shared" si="6"/>
        <v>1.0280965003529103</v>
      </c>
      <c r="V35" s="87">
        <f>分析係数表!D38</f>
        <v>3.6720851362413751E-2</v>
      </c>
      <c r="W35" s="167">
        <f t="shared" si="7"/>
        <v>0</v>
      </c>
      <c r="X35" s="76">
        <f>分析係数表!E38</f>
        <v>4.0833430787822089E-2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7.3537342347268541E-3</v>
      </c>
      <c r="I36" s="110">
        <f t="shared" si="1"/>
        <v>7.3537342347268541E-3</v>
      </c>
      <c r="J36" s="85">
        <f>分析係数表!G39</f>
        <v>0.3542438962035025</v>
      </c>
      <c r="K36" s="111">
        <f t="shared" si="2"/>
        <v>2.6050154669547227E-3</v>
      </c>
      <c r="L36" s="79"/>
      <c r="M36" s="80"/>
      <c r="N36" s="81">
        <f>分析係数表!H39</f>
        <v>3.5817057247689217E-3</v>
      </c>
      <c r="O36" s="82">
        <f t="shared" si="3"/>
        <v>8.3834533395385422E-2</v>
      </c>
      <c r="P36" s="76">
        <f>分析係数表!C39</f>
        <v>1</v>
      </c>
      <c r="Q36" s="82">
        <f t="shared" si="4"/>
        <v>8.3834533395385422E-2</v>
      </c>
      <c r="R36" s="83">
        <v>9.1831233920502506E-2</v>
      </c>
      <c r="S36" s="84">
        <f t="shared" si="5"/>
        <v>9.9184968155229356E-2</v>
      </c>
      <c r="T36" s="85">
        <f>分析係数表!F39</f>
        <v>0.7050204525118241</v>
      </c>
      <c r="U36" s="86">
        <f t="shared" si="6"/>
        <v>6.992743113117067E-2</v>
      </c>
      <c r="V36" s="87">
        <f>分析係数表!D39</f>
        <v>5.942413396395245E-2</v>
      </c>
      <c r="W36" s="167">
        <f t="shared" si="7"/>
        <v>0</v>
      </c>
      <c r="X36" s="76">
        <f>分析係数表!E39</f>
        <v>7.513102390387319E-2</v>
      </c>
      <c r="Y36" s="166">
        <f t="shared" si="8"/>
        <v>0</v>
      </c>
    </row>
    <row r="37" spans="1:25" x14ac:dyDescent="0.2">
      <c r="A37" s="6" t="s">
        <v>25</v>
      </c>
      <c r="B37" s="5" t="s">
        <v>40</v>
      </c>
      <c r="C37" s="90"/>
      <c r="D37" s="107">
        <f>投入係数表!AL37</f>
        <v>1.5967377419671809E-4</v>
      </c>
      <c r="E37" s="110">
        <f t="shared" si="9"/>
        <v>1.5967377419671809E-2</v>
      </c>
      <c r="F37" s="85">
        <f>分析係数表!C40</f>
        <v>1</v>
      </c>
      <c r="G37" s="110">
        <f t="shared" si="0"/>
        <v>1.5967377419671809E-2</v>
      </c>
      <c r="H37" s="110">
        <v>2.7121096680226983E-2</v>
      </c>
      <c r="I37" s="110">
        <f t="shared" si="1"/>
        <v>2.7121096680226983E-2</v>
      </c>
      <c r="J37" s="85">
        <f>分析係数表!G40</f>
        <v>0.54480720679366534</v>
      </c>
      <c r="K37" s="111">
        <f t="shared" si="2"/>
        <v>1.4775768927535413E-2</v>
      </c>
      <c r="L37" s="79"/>
      <c r="M37" s="80"/>
      <c r="N37" s="81">
        <f>分析係数表!H40</f>
        <v>3.1654426986686419E-2</v>
      </c>
      <c r="O37" s="82">
        <f t="shared" si="3"/>
        <v>0.74091349771577364</v>
      </c>
      <c r="P37" s="76">
        <f>分析係数表!C40</f>
        <v>1</v>
      </c>
      <c r="Q37" s="82">
        <f t="shared" si="4"/>
        <v>0.74091349771577364</v>
      </c>
      <c r="R37" s="83">
        <v>0.74683796089543575</v>
      </c>
      <c r="S37" s="84">
        <f t="shared" si="5"/>
        <v>0.77395905757566275</v>
      </c>
      <c r="T37" s="85">
        <f>分析係数表!F40</f>
        <v>0.74295960523295845</v>
      </c>
      <c r="U37" s="86">
        <f t="shared" si="6"/>
        <v>0.57502031588288693</v>
      </c>
      <c r="V37" s="87">
        <f>分析係数表!D40</f>
        <v>9.2672710580674778E-2</v>
      </c>
      <c r="W37" s="167">
        <f t="shared" si="7"/>
        <v>0</v>
      </c>
      <c r="X37" s="76">
        <f>分析係数表!E40</f>
        <v>5.6242827633692906E-2</v>
      </c>
      <c r="Y37" s="166">
        <f t="shared" si="8"/>
        <v>0</v>
      </c>
    </row>
    <row r="38" spans="1:25" x14ac:dyDescent="0.2">
      <c r="A38" s="6" t="s">
        <v>26</v>
      </c>
      <c r="B38" s="5" t="s">
        <v>277</v>
      </c>
      <c r="C38" s="90"/>
      <c r="D38" s="107">
        <f>投入係数表!AL38</f>
        <v>2.456519603026432E-5</v>
      </c>
      <c r="E38" s="110">
        <f t="shared" si="9"/>
        <v>2.4565196030264321E-3</v>
      </c>
      <c r="F38" s="85">
        <f>分析係数表!C41</f>
        <v>0.7716092186228849</v>
      </c>
      <c r="G38" s="110">
        <f t="shared" si="0"/>
        <v>1.8954731714230246E-3</v>
      </c>
      <c r="H38" s="110">
        <v>4.9968949584202208E-3</v>
      </c>
      <c r="I38" s="110">
        <f t="shared" si="1"/>
        <v>4.9968949584202208E-3</v>
      </c>
      <c r="J38" s="85">
        <f>分析係数表!G41</f>
        <v>0.4437271381292458</v>
      </c>
      <c r="K38" s="111">
        <f t="shared" si="2"/>
        <v>2.2172578994322611E-3</v>
      </c>
      <c r="L38" s="79"/>
      <c r="M38" s="80"/>
      <c r="N38" s="81">
        <f>分析係数表!H41</f>
        <v>4.8285080570498094E-2</v>
      </c>
      <c r="O38" s="82">
        <f t="shared" si="3"/>
        <v>1.1301758186310678</v>
      </c>
      <c r="P38" s="76">
        <f>分析係数表!C41</f>
        <v>0.7716092186228849</v>
      </c>
      <c r="Q38" s="82">
        <f t="shared" si="4"/>
        <v>0.87205408032039744</v>
      </c>
      <c r="R38" s="83">
        <v>0.88874309745803626</v>
      </c>
      <c r="S38" s="84">
        <f t="shared" si="5"/>
        <v>0.89373999241645652</v>
      </c>
      <c r="T38" s="85">
        <f>分析係数表!F41</f>
        <v>0.54924555826511057</v>
      </c>
      <c r="U38" s="86">
        <f t="shared" si="6"/>
        <v>0.49088272107863234</v>
      </c>
      <c r="V38" s="87">
        <f>分析係数表!D41</f>
        <v>0.13055216861174013</v>
      </c>
      <c r="W38" s="167">
        <f t="shared" si="7"/>
        <v>0</v>
      </c>
      <c r="X38" s="76">
        <f>分析係数表!E41</f>
        <v>0.12144552342797423</v>
      </c>
      <c r="Y38" s="166">
        <f t="shared" si="8"/>
        <v>0</v>
      </c>
    </row>
    <row r="39" spans="1:25" x14ac:dyDescent="0.2">
      <c r="A39" s="6" t="s">
        <v>51</v>
      </c>
      <c r="B39" s="5" t="s">
        <v>368</v>
      </c>
      <c r="C39" s="90"/>
      <c r="D39" s="107">
        <f>投入係数表!AL39</f>
        <v>1.7809767121941633E-3</v>
      </c>
      <c r="E39" s="110">
        <f t="shared" si="9"/>
        <v>0.17809767121941633</v>
      </c>
      <c r="F39" s="85">
        <f>分析係数表!C42</f>
        <v>0.97588334268087495</v>
      </c>
      <c r="G39" s="110">
        <f>E39*F39</f>
        <v>0.17380255071328346</v>
      </c>
      <c r="H39" s="110">
        <v>0.18876988422682356</v>
      </c>
      <c r="I39" s="110">
        <f>C39+H39</f>
        <v>0.18876988422682356</v>
      </c>
      <c r="J39" s="85">
        <f>分析係数表!G42</f>
        <v>0.48510773130544993</v>
      </c>
      <c r="K39" s="111">
        <f>I39*J39</f>
        <v>9.1573730276066814E-2</v>
      </c>
      <c r="L39" s="79"/>
      <c r="M39" s="80"/>
      <c r="N39" s="81">
        <f>分析係数表!H42</f>
        <v>1.103120860117981E-2</v>
      </c>
      <c r="O39" s="82">
        <f t="shared" si="3"/>
        <v>0.25819994631935766</v>
      </c>
      <c r="P39" s="76">
        <f>分析係数表!C42</f>
        <v>0.97588334268087495</v>
      </c>
      <c r="Q39" s="82">
        <f>O39*P39</f>
        <v>0.25197302669415722</v>
      </c>
      <c r="R39" s="83">
        <v>0.26697261412460116</v>
      </c>
      <c r="S39" s="84">
        <f>I39+R39</f>
        <v>0.45574249835142472</v>
      </c>
      <c r="T39" s="85">
        <f>分析係数表!F42</f>
        <v>0.55931558935361214</v>
      </c>
      <c r="U39" s="86">
        <f>S39*T39</f>
        <v>0.25490388405891473</v>
      </c>
      <c r="V39" s="87">
        <f>分析係数表!D42</f>
        <v>8.2382762991128011E-2</v>
      </c>
      <c r="W39" s="167">
        <f>ROUND(S39*V39,0)</f>
        <v>0</v>
      </c>
      <c r="X39" s="76">
        <f>分析係数表!E42</f>
        <v>7.5982256020278832E-2</v>
      </c>
      <c r="Y39" s="166">
        <f>ROUND(S39*X39,0)</f>
        <v>0</v>
      </c>
    </row>
    <row r="40" spans="1:25" x14ac:dyDescent="0.2">
      <c r="A40" s="6" t="s">
        <v>195</v>
      </c>
      <c r="B40" s="5" t="s">
        <v>41</v>
      </c>
      <c r="C40" s="75">
        <f>最終需要_まとめ!C41</f>
        <v>100</v>
      </c>
      <c r="D40" s="107">
        <f>投入係数表!AL40</f>
        <v>0.12098359044905178</v>
      </c>
      <c r="E40" s="110">
        <f t="shared" si="9"/>
        <v>12.098359044905179</v>
      </c>
      <c r="F40" s="85">
        <f>分析係数表!C43</f>
        <v>0.34022693007694482</v>
      </c>
      <c r="G40" s="110">
        <f>E40*F40</f>
        <v>4.116187556816727</v>
      </c>
      <c r="H40" s="110">
        <v>4.5118328821048781</v>
      </c>
      <c r="I40" s="110">
        <f>C40+H40</f>
        <v>104.51183288210488</v>
      </c>
      <c r="J40" s="85">
        <f>分析係数表!G43</f>
        <v>0.33724329370148376</v>
      </c>
      <c r="K40" s="111">
        <f>I40*J40</f>
        <v>35.245914751940084</v>
      </c>
      <c r="L40" s="79"/>
      <c r="M40" s="80"/>
      <c r="N40" s="81">
        <f>分析係数表!H43</f>
        <v>3.0928867340200058E-2</v>
      </c>
      <c r="O40" s="82">
        <f t="shared" si="3"/>
        <v>0.7239308198835156</v>
      </c>
      <c r="P40" s="76">
        <f>分析係数表!C43</f>
        <v>0.34022693007694482</v>
      </c>
      <c r="Q40" s="82">
        <f>O40*P40</f>
        <v>0.24630076043705421</v>
      </c>
      <c r="R40" s="83">
        <v>0.54059358914745659</v>
      </c>
      <c r="S40" s="84">
        <f>I40+R40</f>
        <v>105.05242647125235</v>
      </c>
      <c r="T40" s="85">
        <f>分析係数表!F43</f>
        <v>0.5626289672791589</v>
      </c>
      <c r="U40" s="86">
        <f>S40*T40</f>
        <v>59.10553821569048</v>
      </c>
      <c r="V40" s="87">
        <f>分析係数表!D43</f>
        <v>0.16253561953424389</v>
      </c>
      <c r="W40" s="167">
        <f>ROUND(S40*V40,0)</f>
        <v>17</v>
      </c>
      <c r="X40" s="76">
        <f>分析係数表!E43</f>
        <v>0.12361206642429007</v>
      </c>
      <c r="Y40" s="166">
        <f>ROUND(S40*X40,0)</f>
        <v>13</v>
      </c>
    </row>
    <row r="41" spans="1:25" x14ac:dyDescent="0.2">
      <c r="A41" s="6" t="s">
        <v>341</v>
      </c>
      <c r="B41" s="5" t="s">
        <v>42</v>
      </c>
      <c r="C41" s="90"/>
      <c r="D41" s="107">
        <f>投入係数表!AL41</f>
        <v>9.3347744915004425E-4</v>
      </c>
      <c r="E41" s="110">
        <f t="shared" si="9"/>
        <v>9.334774491500443E-2</v>
      </c>
      <c r="F41" s="85">
        <f>分析係数表!C44</f>
        <v>0.45077084579422144</v>
      </c>
      <c r="G41" s="110">
        <f>E41*F41</f>
        <v>4.2078441928319783E-2</v>
      </c>
      <c r="H41" s="110">
        <v>4.7725644286556353E-2</v>
      </c>
      <c r="I41" s="110">
        <f>C41+H41</f>
        <v>4.7725644286556353E-2</v>
      </c>
      <c r="J41" s="85">
        <f>分析係数表!G44</f>
        <v>0.26937180019371798</v>
      </c>
      <c r="K41" s="111">
        <f>I41*J41</f>
        <v>1.2855942716874716E-2</v>
      </c>
      <c r="L41" s="79"/>
      <c r="M41" s="80"/>
      <c r="N41" s="81">
        <f>分析係数表!H44</f>
        <v>0.10969619474561307</v>
      </c>
      <c r="O41" s="82">
        <f t="shared" si="3"/>
        <v>2.5675837180457122</v>
      </c>
      <c r="P41" s="76">
        <f>分析係数表!C44</f>
        <v>0.45077084579422144</v>
      </c>
      <c r="Q41" s="82">
        <f>O41*P41</f>
        <v>1.1573918842309374</v>
      </c>
      <c r="R41" s="83">
        <v>1.1758497244334185</v>
      </c>
      <c r="S41" s="84">
        <f>I41+R41</f>
        <v>1.2235753687199749</v>
      </c>
      <c r="T41" s="85">
        <f>分析係数表!F44</f>
        <v>0.50977584059775838</v>
      </c>
      <c r="U41" s="86">
        <f>S41*T41</f>
        <v>0.62374916212393738</v>
      </c>
      <c r="V41" s="87">
        <f>分析係数表!D44</f>
        <v>0.18714542687145427</v>
      </c>
      <c r="W41" s="167">
        <f>ROUND(S41*V41,0)</f>
        <v>0</v>
      </c>
      <c r="X41" s="76">
        <f>分析係数表!E44</f>
        <v>0.13900650339006504</v>
      </c>
      <c r="Y41" s="166">
        <f>ROUND(S41*X41,0)</f>
        <v>0</v>
      </c>
    </row>
    <row r="42" spans="1:25" x14ac:dyDescent="0.2">
      <c r="A42" s="6" t="s">
        <v>342</v>
      </c>
      <c r="B42" s="5" t="s">
        <v>279</v>
      </c>
      <c r="C42" s="90"/>
      <c r="D42" s="107">
        <f>投入係数表!AL42</f>
        <v>8.9662965510464774E-4</v>
      </c>
      <c r="E42" s="110">
        <f t="shared" si="9"/>
        <v>8.9662965510464779E-2</v>
      </c>
      <c r="F42" s="85">
        <f>分析係数表!C45</f>
        <v>1</v>
      </c>
      <c r="G42" s="110">
        <f>E42*F42</f>
        <v>8.9662965510464779E-2</v>
      </c>
      <c r="H42" s="110">
        <v>0.10313453209318248</v>
      </c>
      <c r="I42" s="110">
        <f>C42+H42</f>
        <v>0.10313453209318248</v>
      </c>
      <c r="J42" s="85">
        <f>分析係数表!G45</f>
        <v>0</v>
      </c>
      <c r="K42" s="111">
        <f>I42*J42</f>
        <v>0</v>
      </c>
      <c r="L42" s="79"/>
      <c r="M42" s="80"/>
      <c r="N42" s="81">
        <f>分析係数表!H45</f>
        <v>0</v>
      </c>
      <c r="O42" s="82">
        <f t="shared" si="3"/>
        <v>0</v>
      </c>
      <c r="P42" s="76">
        <f>分析係数表!C45</f>
        <v>1</v>
      </c>
      <c r="Q42" s="82">
        <f>O42*P42</f>
        <v>0</v>
      </c>
      <c r="R42" s="83">
        <v>1.3917307368972622E-2</v>
      </c>
      <c r="S42" s="84">
        <f>I42+R42</f>
        <v>0.1170518394621551</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4.4708656775081061E-3</v>
      </c>
      <c r="E43" s="110">
        <f t="shared" si="9"/>
        <v>0.44708656775081063</v>
      </c>
      <c r="F43" s="85">
        <f>分析係数表!C46</f>
        <v>7.4198450828512619E-2</v>
      </c>
      <c r="G43" s="110">
        <f>E43*F43</f>
        <v>3.3173130713346995E-2</v>
      </c>
      <c r="H43" s="110">
        <v>3.8802138553323956E-2</v>
      </c>
      <c r="I43" s="110">
        <f>C43+H43</f>
        <v>3.8802138553323956E-2</v>
      </c>
      <c r="J43" s="85">
        <f>分析係数表!G46</f>
        <v>9.2287409360580098E-3</v>
      </c>
      <c r="K43" s="111">
        <f>I43*J43</f>
        <v>3.5809488447365549E-4</v>
      </c>
      <c r="L43" s="79"/>
      <c r="M43" s="80"/>
      <c r="N43" s="81">
        <f>分析係数表!H46</f>
        <v>2.0514344703613255E-2</v>
      </c>
      <c r="O43" s="82">
        <f t="shared" si="3"/>
        <v>0.48016521967350323</v>
      </c>
      <c r="P43" s="76">
        <f>分析係数表!C46</f>
        <v>7.4198450828512619E-2</v>
      </c>
      <c r="Q43" s="82">
        <f>O43*P43</f>
        <v>3.5627515441506392E-2</v>
      </c>
      <c r="R43" s="83">
        <v>4.2194764162095978E-2</v>
      </c>
      <c r="S43" s="84">
        <f>I43+R43</f>
        <v>8.0996902715419927E-2</v>
      </c>
      <c r="T43" s="85">
        <f>分析係数表!F46</f>
        <v>0.31311799604482532</v>
      </c>
      <c r="U43" s="86">
        <f>S43*T43</f>
        <v>2.5361587864089957E-2</v>
      </c>
      <c r="V43" s="87">
        <f>分析係数表!D46</f>
        <v>1.7468688200395519E-2</v>
      </c>
      <c r="W43" s="167">
        <f>ROUND(S43*V43,0)</f>
        <v>0</v>
      </c>
      <c r="X43" s="76">
        <f>分析係数表!E46</f>
        <v>4.6143704680290047E-2</v>
      </c>
      <c r="Y43" s="166">
        <f>ROUND(S43*X43,0)</f>
        <v>0</v>
      </c>
    </row>
    <row r="44" spans="1:25" x14ac:dyDescent="0.2">
      <c r="A44" s="192">
        <v>40</v>
      </c>
      <c r="B44" s="14" t="s">
        <v>151</v>
      </c>
      <c r="C44" s="197">
        <f>SUM(C5:C43)</f>
        <v>100</v>
      </c>
      <c r="D44" s="108">
        <f>投入係数表!AL44</f>
        <v>0.4228530018669549</v>
      </c>
      <c r="E44" s="96">
        <f>SUM(E5:E43)</f>
        <v>42.285300186695487</v>
      </c>
      <c r="F44" s="98">
        <f>分析係数表!C47</f>
        <v>0.51595339019249375</v>
      </c>
      <c r="G44" s="96">
        <f>SUM(G5:G43)</f>
        <v>10.890658063260819</v>
      </c>
      <c r="H44" s="96">
        <f>SUM(H5:H43)</f>
        <v>12.478953235282024</v>
      </c>
      <c r="I44" s="96">
        <f>SUM(I5:I43)</f>
        <v>112.47895323528202</v>
      </c>
      <c r="J44" s="98">
        <f>分析係数表!G47</f>
        <v>0.27631170572057684</v>
      </c>
      <c r="K44" s="112">
        <f>SUM(K5:K43)</f>
        <v>37.310810737276505</v>
      </c>
      <c r="L44" s="94">
        <f>最終需要_まとめ!$L$33</f>
        <v>0.62733333333333341</v>
      </c>
      <c r="M44" s="91">
        <f>K44*L44</f>
        <v>23.406315269184798</v>
      </c>
      <c r="N44" s="95">
        <f>分析係数表!H47</f>
        <v>1</v>
      </c>
      <c r="O44" s="96">
        <f>SUM(O5:O43)</f>
        <v>23.406315269184798</v>
      </c>
      <c r="P44" s="92">
        <f>分析係数表!C47</f>
        <v>0.51595339019249375</v>
      </c>
      <c r="Q44" s="96">
        <f>SUM(Q5:Q43)</f>
        <v>13.399245028393279</v>
      </c>
      <c r="R44" s="91">
        <f>SUM(R5:R43)</f>
        <v>15.102342999462056</v>
      </c>
      <c r="S44" s="97">
        <f>SUM(S5:S43)</f>
        <v>127.5812962347441</v>
      </c>
      <c r="T44" s="98">
        <f>分析係数表!F47</f>
        <v>0.58636886885395456</v>
      </c>
      <c r="U44" s="99">
        <f>SUM(U5:U43)</f>
        <v>73.644672724657909</v>
      </c>
      <c r="V44" s="100">
        <f>分析係数表!D47</f>
        <v>7.5124891062718996E-2</v>
      </c>
      <c r="W44" s="164">
        <f>SUM(W5:W43)</f>
        <v>18</v>
      </c>
      <c r="X44" s="92">
        <f>分析係数表!E47</f>
        <v>6.0854966829428862E-2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345</v>
      </c>
      <c r="S2" s="3" t="s">
        <v>153</v>
      </c>
      <c r="U2" s="64" t="s">
        <v>210</v>
      </c>
      <c r="W2" s="3" t="s">
        <v>130</v>
      </c>
      <c r="Y2" s="3" t="s">
        <v>154</v>
      </c>
    </row>
    <row r="3" spans="1:25" ht="44" x14ac:dyDescent="0.2">
      <c r="B3" s="65"/>
      <c r="C3" s="66" t="s">
        <v>228</v>
      </c>
      <c r="D3" s="66" t="s">
        <v>347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1.8832157188321572E-2</v>
      </c>
      <c r="E5" s="110">
        <f>$C$41*D5</f>
        <v>1.8832157188321572</v>
      </c>
      <c r="F5" s="85">
        <f>分析係数表!C8</f>
        <v>4.9649173197653385E-3</v>
      </c>
      <c r="G5" s="110">
        <f t="shared" ref="G5:G38" si="0">E5*F5</f>
        <v>9.3500103392841084E-3</v>
      </c>
      <c r="H5" s="110">
        <f t="array" ref="H5:H43">MMULT(逆行列係数!C5:AO43,'37'!G5:G43)</f>
        <v>1.2547787562031862E-2</v>
      </c>
      <c r="I5" s="110">
        <f t="shared" ref="I5:I38" si="1">C5+H5</f>
        <v>1.2547787562031862E-2</v>
      </c>
      <c r="J5" s="85">
        <f>分析係数表!G8</f>
        <v>0.11989459815546773</v>
      </c>
      <c r="K5" s="111">
        <f t="shared" ref="K5:K38" si="2">I5*J5</f>
        <v>1.5044119474899862E-3</v>
      </c>
      <c r="L5" s="79" t="s">
        <v>178</v>
      </c>
      <c r="M5" s="80" t="s">
        <v>178</v>
      </c>
      <c r="N5" s="81">
        <f>分析係数表!H8</f>
        <v>9.9138626395589742E-3</v>
      </c>
      <c r="O5" s="82">
        <f t="shared" ref="O5:O43" si="3">$M$44*N5</f>
        <v>0.20257550167098168</v>
      </c>
      <c r="P5" s="76">
        <f>分析係数表!C8</f>
        <v>4.9649173197653385E-3</v>
      </c>
      <c r="Q5" s="82">
        <f t="shared" ref="Q5:Q38" si="4">O5*P5</f>
        <v>1.0057706168064091E-3</v>
      </c>
      <c r="R5" s="83">
        <f t="array" ref="R5:R43">MMULT(逆行列係数!C5:AO43,'37'!Q5:Q43)</f>
        <v>1.5227908050281221E-3</v>
      </c>
      <c r="S5" s="84">
        <f t="shared" ref="S5:S38" si="5">I5+R5</f>
        <v>1.4070578367059983E-2</v>
      </c>
      <c r="T5" s="85">
        <f>分析係数表!F8</f>
        <v>0.45454545454545453</v>
      </c>
      <c r="U5" s="86">
        <f t="shared" ref="U5:U38" si="6">S5*T5</f>
        <v>6.3957174395727198E-3</v>
      </c>
      <c r="V5" s="87">
        <f>分析係数表!D8</f>
        <v>0.96442687747035571</v>
      </c>
      <c r="W5" s="88">
        <f t="shared" ref="W5:W38" si="7">ROUND(S5*V5,0)</f>
        <v>0</v>
      </c>
      <c r="X5" s="76">
        <f>分析係数表!E8</f>
        <v>0.8458498023715415</v>
      </c>
      <c r="Y5" s="89">
        <f t="shared" ref="Y5:Y38" si="8">ROUND(S5*X5,0)</f>
        <v>0</v>
      </c>
    </row>
    <row r="6" spans="1:25" x14ac:dyDescent="0.2">
      <c r="A6" s="6" t="s">
        <v>220</v>
      </c>
      <c r="B6" s="5" t="s">
        <v>266</v>
      </c>
      <c r="C6" s="90"/>
      <c r="D6" s="107">
        <f>投入係数表!AM6</f>
        <v>1.1277155112771552E-3</v>
      </c>
      <c r="E6" s="110">
        <f t="shared" ref="E6:E43" si="9">$C$41*D6</f>
        <v>0.11277155112771552</v>
      </c>
      <c r="F6" s="85">
        <f>分析係数表!C9</f>
        <v>0.15391380826737022</v>
      </c>
      <c r="G6" s="110">
        <f t="shared" si="0"/>
        <v>1.7357098898285146E-2</v>
      </c>
      <c r="H6" s="110">
        <v>1.814243654820059E-2</v>
      </c>
      <c r="I6" s="110">
        <f t="shared" si="1"/>
        <v>1.814243654820059E-2</v>
      </c>
      <c r="J6" s="85">
        <f>分析係数表!G9</f>
        <v>0.24468085106382978</v>
      </c>
      <c r="K6" s="111">
        <f t="shared" si="2"/>
        <v>4.4391068149852511E-3</v>
      </c>
      <c r="L6" s="79"/>
      <c r="M6" s="80"/>
      <c r="N6" s="81">
        <f>分析係数表!H9</f>
        <v>5.2529564767522905E-4</v>
      </c>
      <c r="O6" s="82">
        <f t="shared" si="3"/>
        <v>1.0733659848057627E-2</v>
      </c>
      <c r="P6" s="76">
        <f>分析係数表!C9</f>
        <v>0.15391380826737022</v>
      </c>
      <c r="Q6" s="82">
        <f t="shared" si="4"/>
        <v>1.6520584638611117E-3</v>
      </c>
      <c r="R6" s="83">
        <v>1.9154800895301316E-3</v>
      </c>
      <c r="S6" s="84">
        <f t="shared" si="5"/>
        <v>2.0057916637730721E-2</v>
      </c>
      <c r="T6" s="85">
        <f>分析係数表!F9</f>
        <v>0.66489361702127658</v>
      </c>
      <c r="U6" s="86">
        <f t="shared" si="6"/>
        <v>1.3336380743172022E-2</v>
      </c>
      <c r="V6" s="87">
        <f>分析係数表!D9</f>
        <v>4.2553191489361701E-2</v>
      </c>
      <c r="W6" s="88">
        <f t="shared" si="7"/>
        <v>0</v>
      </c>
      <c r="X6" s="76">
        <f>分析係数表!E9</f>
        <v>3.7234042553191488E-2</v>
      </c>
      <c r="Y6" s="89">
        <f t="shared" si="8"/>
        <v>0</v>
      </c>
    </row>
    <row r="7" spans="1:25" x14ac:dyDescent="0.2">
      <c r="A7" s="6" t="s">
        <v>221</v>
      </c>
      <c r="B7" s="5" t="s">
        <v>267</v>
      </c>
      <c r="C7" s="90"/>
      <c r="D7" s="107">
        <f>投入係数表!AM7</f>
        <v>3.9988930399889305E-3</v>
      </c>
      <c r="E7" s="110">
        <f t="shared" si="9"/>
        <v>0.39988930399889305</v>
      </c>
      <c r="F7" s="85">
        <f>分析係数表!C10</f>
        <v>3.7301329873500322E-3</v>
      </c>
      <c r="G7" s="110">
        <f t="shared" si="0"/>
        <v>1.4916402841347162E-3</v>
      </c>
      <c r="H7" s="110">
        <v>1.9320336020154445E-3</v>
      </c>
      <c r="I7" s="110">
        <f t="shared" si="1"/>
        <v>1.9320336020154445E-3</v>
      </c>
      <c r="J7" s="85">
        <f>分析係数表!G10</f>
        <v>0.17857142857142858</v>
      </c>
      <c r="K7" s="111">
        <f t="shared" si="2"/>
        <v>3.4500600035990083E-4</v>
      </c>
      <c r="L7" s="79"/>
      <c r="M7" s="80"/>
      <c r="N7" s="81">
        <f>分析係数表!H10</f>
        <v>9.7827374022421611E-4</v>
      </c>
      <c r="O7" s="82">
        <f t="shared" si="3"/>
        <v>1.9989614633825925E-2</v>
      </c>
      <c r="P7" s="76">
        <f>分析係数表!C10</f>
        <v>3.7301329873500322E-3</v>
      </c>
      <c r="Q7" s="82">
        <f t="shared" si="4"/>
        <v>7.4563920950049021E-5</v>
      </c>
      <c r="R7" s="83">
        <v>1.4664197305095872E-4</v>
      </c>
      <c r="S7" s="84">
        <f t="shared" si="5"/>
        <v>2.0786755750664032E-3</v>
      </c>
      <c r="T7" s="85">
        <f>分析係数表!F10</f>
        <v>0.5178571428571429</v>
      </c>
      <c r="U7" s="86">
        <f t="shared" si="6"/>
        <v>1.0764569942308161E-3</v>
      </c>
      <c r="V7" s="87">
        <f>分析係数表!D10</f>
        <v>0</v>
      </c>
      <c r="W7" s="88">
        <f t="shared" si="7"/>
        <v>0</v>
      </c>
      <c r="X7" s="76">
        <f>分析係数表!E10</f>
        <v>0</v>
      </c>
      <c r="Y7" s="89">
        <f t="shared" si="8"/>
        <v>0</v>
      </c>
    </row>
    <row r="8" spans="1:25" x14ac:dyDescent="0.2">
      <c r="A8" s="6" t="s">
        <v>222</v>
      </c>
      <c r="B8" s="5" t="s">
        <v>27</v>
      </c>
      <c r="C8" s="90"/>
      <c r="D8" s="107">
        <f>投入係数表!AM8</f>
        <v>1.3837000138370001E-5</v>
      </c>
      <c r="E8" s="110">
        <f t="shared" si="9"/>
        <v>1.3837000138370002E-3</v>
      </c>
      <c r="F8" s="85">
        <f>分析係数表!C11</f>
        <v>0.13696369636963701</v>
      </c>
      <c r="G8" s="110">
        <f t="shared" si="0"/>
        <v>1.8951666856183342E-4</v>
      </c>
      <c r="H8" s="110">
        <v>4.3923468097978122E-3</v>
      </c>
      <c r="I8" s="110">
        <f t="shared" si="1"/>
        <v>4.3923468097978122E-3</v>
      </c>
      <c r="J8" s="85">
        <f>分析係数表!G11</f>
        <v>0.3392857142857143</v>
      </c>
      <c r="K8" s="111">
        <f t="shared" si="2"/>
        <v>1.4902605247528293E-3</v>
      </c>
      <c r="L8" s="79"/>
      <c r="M8" s="80"/>
      <c r="N8" s="81">
        <f>分析係数表!H11</f>
        <v>-1.9072761791536302E-5</v>
      </c>
      <c r="O8" s="82">
        <f t="shared" si="3"/>
        <v>-3.8972441203234952E-4</v>
      </c>
      <c r="P8" s="76">
        <f>分析係数表!C11</f>
        <v>0.13696369636963701</v>
      </c>
      <c r="Q8" s="82">
        <f t="shared" si="4"/>
        <v>-5.337809603743403E-5</v>
      </c>
      <c r="R8" s="83">
        <v>9.8226164223298479E-4</v>
      </c>
      <c r="S8" s="84">
        <f t="shared" si="5"/>
        <v>5.3746084520307968E-3</v>
      </c>
      <c r="T8" s="85">
        <f>分析係数表!F11</f>
        <v>0.56043956043956045</v>
      </c>
      <c r="U8" s="86">
        <f t="shared" si="6"/>
        <v>3.0121431983908863E-3</v>
      </c>
      <c r="V8" s="87">
        <f>分析係数表!D11</f>
        <v>6.868131868131868E-3</v>
      </c>
      <c r="W8" s="88">
        <f t="shared" si="7"/>
        <v>0</v>
      </c>
      <c r="X8" s="76">
        <f>分析係数表!E11</f>
        <v>5.4945054945054949E-3</v>
      </c>
      <c r="Y8" s="89">
        <f t="shared" si="8"/>
        <v>0</v>
      </c>
    </row>
    <row r="9" spans="1:25" x14ac:dyDescent="0.2">
      <c r="A9" s="6" t="s">
        <v>223</v>
      </c>
      <c r="B9" s="5" t="s">
        <v>191</v>
      </c>
      <c r="C9" s="90"/>
      <c r="D9" s="107">
        <f>投入係数表!AM9</f>
        <v>0.14549605645496055</v>
      </c>
      <c r="E9" s="110">
        <f t="shared" si="9"/>
        <v>14.549605645496055</v>
      </c>
      <c r="F9" s="85">
        <f>分析係数表!C12</f>
        <v>0.20704451619317732</v>
      </c>
      <c r="G9" s="110">
        <f t="shared" si="0"/>
        <v>3.0124160616732518</v>
      </c>
      <c r="H9" s="110">
        <v>3.1697491775768687</v>
      </c>
      <c r="I9" s="110">
        <f t="shared" si="1"/>
        <v>3.1697491775768687</v>
      </c>
      <c r="J9" s="85">
        <f>分析係数表!G12</f>
        <v>0.14105339609201503</v>
      </c>
      <c r="K9" s="111">
        <f t="shared" si="2"/>
        <v>0.44710388625708897</v>
      </c>
      <c r="L9" s="79"/>
      <c r="M9" s="80"/>
      <c r="N9" s="81">
        <f>分析係数表!H12</f>
        <v>8.4721207878004259E-2</v>
      </c>
      <c r="O9" s="82">
        <f t="shared" si="3"/>
        <v>1.7311558382476966</v>
      </c>
      <c r="P9" s="76">
        <f>分析係数表!C12</f>
        <v>0.20704451619317732</v>
      </c>
      <c r="Q9" s="82">
        <f t="shared" si="4"/>
        <v>0.35842632298498867</v>
      </c>
      <c r="R9" s="83">
        <v>0.40886469989464297</v>
      </c>
      <c r="S9" s="84">
        <f t="shared" si="5"/>
        <v>3.5786138774715117</v>
      </c>
      <c r="T9" s="85">
        <f>分析係数表!F12</f>
        <v>0.31004441526879617</v>
      </c>
      <c r="U9" s="86">
        <f t="shared" si="6"/>
        <v>1.1095292471134541</v>
      </c>
      <c r="V9" s="87">
        <f>分析係数表!D12</f>
        <v>2.1317233962316856E-2</v>
      </c>
      <c r="W9" s="88">
        <f t="shared" si="7"/>
        <v>0</v>
      </c>
      <c r="X9" s="76">
        <f>分析係数表!E12</f>
        <v>2.1753704764166097E-2</v>
      </c>
      <c r="Y9" s="89">
        <f t="shared" si="8"/>
        <v>0</v>
      </c>
    </row>
    <row r="10" spans="1:25" x14ac:dyDescent="0.2">
      <c r="A10" s="6" t="s">
        <v>224</v>
      </c>
      <c r="B10" s="5" t="s">
        <v>28</v>
      </c>
      <c r="C10" s="90"/>
      <c r="D10" s="107">
        <f>投入係数表!AM10</f>
        <v>3.1755915317559155E-3</v>
      </c>
      <c r="E10" s="110">
        <f t="shared" si="9"/>
        <v>0.31755915317559158</v>
      </c>
      <c r="F10" s="85">
        <f>分析係数表!C13</f>
        <v>0</v>
      </c>
      <c r="G10" s="110">
        <f t="shared" si="0"/>
        <v>0</v>
      </c>
      <c r="H10" s="110">
        <v>0</v>
      </c>
      <c r="I10" s="110">
        <f t="shared" si="1"/>
        <v>0</v>
      </c>
      <c r="J10" s="85">
        <f>分析係数表!G13</f>
        <v>0.24503025064822817</v>
      </c>
      <c r="K10" s="111">
        <f t="shared" si="2"/>
        <v>0</v>
      </c>
      <c r="L10" s="79"/>
      <c r="M10" s="80"/>
      <c r="N10" s="81">
        <f>分析係数表!H13</f>
        <v>1.3607620839853172E-2</v>
      </c>
      <c r="O10" s="82">
        <f t="shared" si="3"/>
        <v>0.27805212946791341</v>
      </c>
      <c r="P10" s="76">
        <f>分析係数表!C13</f>
        <v>0</v>
      </c>
      <c r="Q10" s="82">
        <f t="shared" si="4"/>
        <v>0</v>
      </c>
      <c r="R10" s="83">
        <v>0</v>
      </c>
      <c r="S10" s="84">
        <f t="shared" si="5"/>
        <v>0</v>
      </c>
      <c r="T10" s="85">
        <f>分析係数表!F13</f>
        <v>0.38375108038029387</v>
      </c>
      <c r="U10" s="86">
        <f t="shared" si="6"/>
        <v>0</v>
      </c>
      <c r="V10" s="87">
        <f>分析係数表!D13</f>
        <v>0.14001728608470182</v>
      </c>
      <c r="W10" s="88">
        <f t="shared" si="7"/>
        <v>0</v>
      </c>
      <c r="X10" s="76">
        <f>分析係数表!E13</f>
        <v>0.11279170267934313</v>
      </c>
      <c r="Y10" s="89">
        <f t="shared" si="8"/>
        <v>0</v>
      </c>
    </row>
    <row r="11" spans="1:25" x14ac:dyDescent="0.2">
      <c r="A11" s="6" t="s">
        <v>225</v>
      </c>
      <c r="B11" s="5" t="s">
        <v>268</v>
      </c>
      <c r="C11" s="90"/>
      <c r="D11" s="107">
        <f>投入係数表!AM11</f>
        <v>5.9983395599833957E-3</v>
      </c>
      <c r="E11" s="110">
        <f t="shared" si="9"/>
        <v>0.59983395599833955</v>
      </c>
      <c r="F11" s="85">
        <f>分析係数表!C14</f>
        <v>3.4828780992665287E-2</v>
      </c>
      <c r="G11" s="110">
        <f t="shared" si="0"/>
        <v>2.0891485485430194E-2</v>
      </c>
      <c r="H11" s="110">
        <v>2.7730765107496527E-2</v>
      </c>
      <c r="I11" s="110">
        <f t="shared" si="1"/>
        <v>2.7730765107496527E-2</v>
      </c>
      <c r="J11" s="85">
        <f>分析係数表!G14</f>
        <v>0.17656215254614188</v>
      </c>
      <c r="K11" s="111">
        <f t="shared" si="2"/>
        <v>4.8962035791310305E-3</v>
      </c>
      <c r="L11" s="79"/>
      <c r="M11" s="80"/>
      <c r="N11" s="81">
        <f>分析係数表!H14</f>
        <v>1.0569488826143035E-3</v>
      </c>
      <c r="O11" s="82">
        <f t="shared" si="3"/>
        <v>2.1597227833459371E-2</v>
      </c>
      <c r="P11" s="76">
        <f>分析係数表!C14</f>
        <v>3.4828780992665287E-2</v>
      </c>
      <c r="Q11" s="82">
        <f t="shared" si="4"/>
        <v>7.5220511826025146E-4</v>
      </c>
      <c r="R11" s="83">
        <v>3.1724895622936848E-3</v>
      </c>
      <c r="S11" s="84">
        <f t="shared" si="5"/>
        <v>3.0903254669790211E-2</v>
      </c>
      <c r="T11" s="85">
        <f>分析係数表!F14</f>
        <v>0.31487658438959304</v>
      </c>
      <c r="U11" s="86">
        <f t="shared" si="6"/>
        <v>9.7307112769452822E-3</v>
      </c>
      <c r="V11" s="87">
        <f>分析係数表!D14</f>
        <v>7.0491438736935738E-2</v>
      </c>
      <c r="W11" s="88">
        <f t="shared" si="7"/>
        <v>0</v>
      </c>
      <c r="X11" s="76">
        <f>分析係数表!E14</f>
        <v>6.4487436068490098E-2</v>
      </c>
      <c r="Y11" s="89">
        <f t="shared" si="8"/>
        <v>0</v>
      </c>
    </row>
    <row r="12" spans="1:25" x14ac:dyDescent="0.2">
      <c r="A12" s="6" t="s">
        <v>226</v>
      </c>
      <c r="B12" s="5" t="s">
        <v>29</v>
      </c>
      <c r="C12" s="90"/>
      <c r="D12" s="107">
        <f>投入係数表!AM12</f>
        <v>7.0637885706378856E-3</v>
      </c>
      <c r="E12" s="110">
        <f t="shared" si="9"/>
        <v>0.70637885706378856</v>
      </c>
      <c r="F12" s="85">
        <f>分析係数表!C15</f>
        <v>0</v>
      </c>
      <c r="G12" s="110">
        <f t="shared" si="0"/>
        <v>0</v>
      </c>
      <c r="H12" s="110">
        <v>0</v>
      </c>
      <c r="I12" s="110">
        <f t="shared" si="1"/>
        <v>0</v>
      </c>
      <c r="J12" s="85">
        <f>分析係数表!G15</f>
        <v>9.5595018450184505E-2</v>
      </c>
      <c r="K12" s="111">
        <f t="shared" si="2"/>
        <v>0</v>
      </c>
      <c r="L12" s="79"/>
      <c r="M12" s="80"/>
      <c r="N12" s="81">
        <f>分析係数表!H15</f>
        <v>7.7419518905477774E-3</v>
      </c>
      <c r="O12" s="82">
        <f t="shared" si="3"/>
        <v>0.15819563425079788</v>
      </c>
      <c r="P12" s="76">
        <f>分析係数表!C15</f>
        <v>0</v>
      </c>
      <c r="Q12" s="82">
        <f t="shared" si="4"/>
        <v>0</v>
      </c>
      <c r="R12" s="83">
        <v>0</v>
      </c>
      <c r="S12" s="84">
        <f t="shared" si="5"/>
        <v>0</v>
      </c>
      <c r="T12" s="85">
        <f>分析係数表!F15</f>
        <v>0.30402444649446492</v>
      </c>
      <c r="U12" s="86">
        <f t="shared" si="6"/>
        <v>0</v>
      </c>
      <c r="V12" s="87">
        <f>分析係数表!D15</f>
        <v>4.8662361623616236E-2</v>
      </c>
      <c r="W12" s="88">
        <f t="shared" si="7"/>
        <v>0</v>
      </c>
      <c r="X12" s="76">
        <f>分析係数表!E15</f>
        <v>4.289667896678967E-2</v>
      </c>
      <c r="Y12" s="89">
        <f t="shared" si="8"/>
        <v>0</v>
      </c>
    </row>
    <row r="13" spans="1:25" x14ac:dyDescent="0.2">
      <c r="A13" s="6" t="s">
        <v>227</v>
      </c>
      <c r="B13" s="5" t="s">
        <v>30</v>
      </c>
      <c r="C13" s="90"/>
      <c r="D13" s="107">
        <f>投入係数表!AM13</f>
        <v>5.4102670541026701E-3</v>
      </c>
      <c r="E13" s="110">
        <f t="shared" si="9"/>
        <v>0.54102670541026698</v>
      </c>
      <c r="F13" s="85">
        <f>分析係数表!C16</f>
        <v>1.5929944110702698E-2</v>
      </c>
      <c r="G13" s="110">
        <f t="shared" si="0"/>
        <v>8.6185251795831662E-3</v>
      </c>
      <c r="H13" s="110">
        <v>1.070609049719768E-2</v>
      </c>
      <c r="I13" s="110">
        <f t="shared" si="1"/>
        <v>1.070609049719768E-2</v>
      </c>
      <c r="J13" s="85">
        <f>分析係数表!G16</f>
        <v>3.3304867634500426E-2</v>
      </c>
      <c r="K13" s="111">
        <f t="shared" si="2"/>
        <v>3.565649268921516E-4</v>
      </c>
      <c r="L13" s="79"/>
      <c r="M13" s="80"/>
      <c r="N13" s="81">
        <f>分析係数表!H16</f>
        <v>1.5715955716225912E-2</v>
      </c>
      <c r="O13" s="82">
        <f t="shared" si="3"/>
        <v>0.321132915514656</v>
      </c>
      <c r="P13" s="76">
        <f>分析係数表!C16</f>
        <v>1.5929944110702698E-2</v>
      </c>
      <c r="Q13" s="82">
        <f t="shared" si="4"/>
        <v>5.1156293962554816E-3</v>
      </c>
      <c r="R13" s="83">
        <v>5.9340992422665176E-3</v>
      </c>
      <c r="S13" s="84">
        <f t="shared" si="5"/>
        <v>1.6640189739464198E-2</v>
      </c>
      <c r="T13" s="85">
        <f>分析係数表!F16</f>
        <v>0.28693424423569597</v>
      </c>
      <c r="U13" s="86">
        <f t="shared" si="6"/>
        <v>4.7746402668317426E-3</v>
      </c>
      <c r="V13" s="87">
        <f>分析係数表!D16</f>
        <v>2.8181041844577284E-2</v>
      </c>
      <c r="W13" s="88">
        <f t="shared" si="7"/>
        <v>0</v>
      </c>
      <c r="X13" s="76">
        <f>分析係数表!E16</f>
        <v>2.1349274124679761E-2</v>
      </c>
      <c r="Y13" s="89">
        <f t="shared" si="8"/>
        <v>0</v>
      </c>
    </row>
    <row r="14" spans="1:25" x14ac:dyDescent="0.2">
      <c r="A14" s="6" t="s">
        <v>2</v>
      </c>
      <c r="B14" s="5" t="s">
        <v>365</v>
      </c>
      <c r="C14" s="90"/>
      <c r="D14" s="107">
        <f>投入係数表!AM14</f>
        <v>2.8988515289885153E-3</v>
      </c>
      <c r="E14" s="110">
        <f t="shared" si="9"/>
        <v>0.28988515289885153</v>
      </c>
      <c r="F14" s="85">
        <f>分析係数表!C17</f>
        <v>3.0755163958272713E-2</v>
      </c>
      <c r="G14" s="110">
        <f t="shared" si="0"/>
        <v>8.9154654064731338E-3</v>
      </c>
      <c r="H14" s="110">
        <v>1.5343691967608625E-2</v>
      </c>
      <c r="I14" s="110">
        <f t="shared" si="1"/>
        <v>1.5343691967608625E-2</v>
      </c>
      <c r="J14" s="85">
        <f>分析係数表!G17</f>
        <v>0.21735668789808918</v>
      </c>
      <c r="K14" s="111">
        <f t="shared" si="2"/>
        <v>3.3350540662079259E-3</v>
      </c>
      <c r="L14" s="79"/>
      <c r="M14" s="80"/>
      <c r="N14" s="81">
        <f>分析係数表!H17</f>
        <v>2.8450203005708319E-3</v>
      </c>
      <c r="O14" s="82">
        <f t="shared" si="3"/>
        <v>5.8133891461492136E-2</v>
      </c>
      <c r="P14" s="76">
        <f>分析係数表!C17</f>
        <v>3.0755163958272713E-2</v>
      </c>
      <c r="Q14" s="82">
        <f t="shared" si="4"/>
        <v>1.7879173634306209E-3</v>
      </c>
      <c r="R14" s="83">
        <v>3.8182117635114235E-3</v>
      </c>
      <c r="S14" s="84">
        <f t="shared" si="5"/>
        <v>1.9161903731120047E-2</v>
      </c>
      <c r="T14" s="85">
        <f>分析係数表!F17</f>
        <v>0.33877388535031849</v>
      </c>
      <c r="U14" s="86">
        <f t="shared" si="6"/>
        <v>6.4915525777003028E-3</v>
      </c>
      <c r="V14" s="87">
        <f>分析係数表!D17</f>
        <v>5.8320063694267517E-2</v>
      </c>
      <c r="W14" s="88">
        <f t="shared" si="7"/>
        <v>0</v>
      </c>
      <c r="X14" s="76">
        <f>分析係数表!E17</f>
        <v>5.5732484076433123E-2</v>
      </c>
      <c r="Y14" s="89">
        <f t="shared" si="8"/>
        <v>0</v>
      </c>
    </row>
    <row r="15" spans="1:25" x14ac:dyDescent="0.2">
      <c r="A15" s="6" t="s">
        <v>3</v>
      </c>
      <c r="B15" s="5" t="s">
        <v>31</v>
      </c>
      <c r="C15" s="90"/>
      <c r="D15" s="107">
        <f>投入係数表!AM15</f>
        <v>1.3767815137678151E-3</v>
      </c>
      <c r="E15" s="110">
        <f t="shared" si="9"/>
        <v>0.13767815137678149</v>
      </c>
      <c r="F15" s="85">
        <f>分析係数表!C18</f>
        <v>0.10308017346825304</v>
      </c>
      <c r="G15" s="110">
        <f t="shared" si="0"/>
        <v>1.4191887726707039E-2</v>
      </c>
      <c r="H15" s="110">
        <v>1.8082913694955582E-2</v>
      </c>
      <c r="I15" s="110">
        <f t="shared" si="1"/>
        <v>1.8082913694955582E-2</v>
      </c>
      <c r="J15" s="85">
        <f>分析係数表!G18</f>
        <v>0.21565836298932384</v>
      </c>
      <c r="K15" s="111">
        <f t="shared" si="2"/>
        <v>3.8997315655313462E-3</v>
      </c>
      <c r="L15" s="79"/>
      <c r="M15" s="80"/>
      <c r="N15" s="81">
        <f>分析係数表!H18</f>
        <v>4.148325689659146E-4</v>
      </c>
      <c r="O15" s="82">
        <f t="shared" si="3"/>
        <v>8.4765059617036027E-3</v>
      </c>
      <c r="P15" s="76">
        <f>分析係数表!C18</f>
        <v>0.10308017346825304</v>
      </c>
      <c r="Q15" s="82">
        <f t="shared" si="4"/>
        <v>8.7375970493708851E-4</v>
      </c>
      <c r="R15" s="83">
        <v>2.1823149575671357E-3</v>
      </c>
      <c r="S15" s="84">
        <f t="shared" si="5"/>
        <v>2.0265228652522716E-2</v>
      </c>
      <c r="T15" s="85">
        <f>分析係数表!F18</f>
        <v>0.45978647686832741</v>
      </c>
      <c r="U15" s="86">
        <f t="shared" si="6"/>
        <v>9.3176780850745024E-3</v>
      </c>
      <c r="V15" s="87">
        <f>分析係数表!D18</f>
        <v>3.6120996441281139E-2</v>
      </c>
      <c r="W15" s="88">
        <f t="shared" si="7"/>
        <v>0</v>
      </c>
      <c r="X15" s="76">
        <f>分析係数表!E18</f>
        <v>3.3096085409252671E-2</v>
      </c>
      <c r="Y15" s="89">
        <f t="shared" si="8"/>
        <v>0</v>
      </c>
    </row>
    <row r="16" spans="1:25" x14ac:dyDescent="0.2">
      <c r="A16" s="6" t="s">
        <v>4</v>
      </c>
      <c r="B16" s="5" t="s">
        <v>32</v>
      </c>
      <c r="C16" s="90"/>
      <c r="D16" s="107">
        <f>投入係数表!AM16</f>
        <v>2.0755500207555003E-5</v>
      </c>
      <c r="E16" s="110">
        <f t="shared" si="9"/>
        <v>2.0755500207555004E-3</v>
      </c>
      <c r="F16" s="85">
        <f>分析係数表!C19</f>
        <v>0.24776062511911567</v>
      </c>
      <c r="G16" s="110">
        <f t="shared" si="0"/>
        <v>5.142395706083763E-4</v>
      </c>
      <c r="H16" s="110">
        <v>4.5172483130075918E-3</v>
      </c>
      <c r="I16" s="110">
        <f t="shared" si="1"/>
        <v>4.5172483130075918E-3</v>
      </c>
      <c r="J16" s="85">
        <f>分析係数表!G19</f>
        <v>5.7676438653637349E-2</v>
      </c>
      <c r="K16" s="111">
        <f t="shared" si="2"/>
        <v>2.6053879520842915E-4</v>
      </c>
      <c r="L16" s="79"/>
      <c r="M16" s="80"/>
      <c r="N16" s="81">
        <f>分析係数表!H19</f>
        <v>-1.0648958666941103E-4</v>
      </c>
      <c r="O16" s="82">
        <f t="shared" si="3"/>
        <v>-2.1759613005139515E-3</v>
      </c>
      <c r="P16" s="76">
        <f>分析係数表!C19</f>
        <v>0.24776062511911567</v>
      </c>
      <c r="Q16" s="82">
        <f t="shared" si="4"/>
        <v>-5.3911753205034051E-4</v>
      </c>
      <c r="R16" s="83">
        <v>1.845286897417292E-3</v>
      </c>
      <c r="S16" s="84">
        <f t="shared" si="5"/>
        <v>6.362535210424884E-3</v>
      </c>
      <c r="T16" s="85">
        <f>分析係数表!F19</f>
        <v>0.24017372421281216</v>
      </c>
      <c r="U16" s="86">
        <f t="shared" si="6"/>
        <v>1.528113776922893E-3</v>
      </c>
      <c r="V16" s="87">
        <f>分析係数表!D19</f>
        <v>1.0727470141150924E-2</v>
      </c>
      <c r="W16" s="88">
        <f t="shared" si="7"/>
        <v>0</v>
      </c>
      <c r="X16" s="76">
        <f>分析係数表!E19</f>
        <v>1.2160694896851249E-2</v>
      </c>
      <c r="Y16" s="89">
        <f t="shared" si="8"/>
        <v>0</v>
      </c>
    </row>
    <row r="17" spans="1:25" x14ac:dyDescent="0.2">
      <c r="A17" s="6" t="s">
        <v>5</v>
      </c>
      <c r="B17" s="5" t="s">
        <v>33</v>
      </c>
      <c r="C17" s="90"/>
      <c r="D17" s="107">
        <f>投入係数表!AM17</f>
        <v>3.2516950325169503E-4</v>
      </c>
      <c r="E17" s="110">
        <f t="shared" si="9"/>
        <v>3.2516950325169505E-2</v>
      </c>
      <c r="F17" s="85">
        <f>分析係数表!C20</f>
        <v>4.2097488921713389E-2</v>
      </c>
      <c r="G17" s="110">
        <f t="shared" si="0"/>
        <v>1.3688819560817279E-3</v>
      </c>
      <c r="H17" s="110">
        <v>2.0070916120345115E-3</v>
      </c>
      <c r="I17" s="110">
        <f t="shared" si="1"/>
        <v>2.0070916120345115E-3</v>
      </c>
      <c r="J17" s="85">
        <f>分析係数表!G20</f>
        <v>0.10005104645227157</v>
      </c>
      <c r="K17" s="111">
        <f t="shared" si="2"/>
        <v>2.0081161610962955E-4</v>
      </c>
      <c r="L17" s="79"/>
      <c r="M17" s="80"/>
      <c r="N17" s="81">
        <f>分析係数表!H20</f>
        <v>5.1814336200340294E-4</v>
      </c>
      <c r="O17" s="82">
        <f t="shared" si="3"/>
        <v>1.0587513193545497E-2</v>
      </c>
      <c r="P17" s="76">
        <f>分析係数表!C20</f>
        <v>4.2097488921713389E-2</v>
      </c>
      <c r="Q17" s="82">
        <f t="shared" si="4"/>
        <v>4.4570771937377593E-4</v>
      </c>
      <c r="R17" s="83">
        <v>1.0391129359165949E-3</v>
      </c>
      <c r="S17" s="84">
        <f t="shared" si="5"/>
        <v>3.0462045479511066E-3</v>
      </c>
      <c r="T17" s="85">
        <f>分析係数表!F20</f>
        <v>0.22307299642674835</v>
      </c>
      <c r="U17" s="86">
        <f t="shared" si="6"/>
        <v>6.795259762402418E-4</v>
      </c>
      <c r="V17" s="87">
        <f>分析係数表!D20</f>
        <v>2.5523226135783564E-2</v>
      </c>
      <c r="W17" s="88">
        <f t="shared" si="7"/>
        <v>0</v>
      </c>
      <c r="X17" s="76">
        <f>分析係数表!E20</f>
        <v>2.7054619703930576E-2</v>
      </c>
      <c r="Y17" s="89">
        <f t="shared" si="8"/>
        <v>0</v>
      </c>
    </row>
    <row r="18" spans="1:25" x14ac:dyDescent="0.2">
      <c r="A18" s="6" t="s">
        <v>6</v>
      </c>
      <c r="B18" s="5" t="s">
        <v>34</v>
      </c>
      <c r="C18" s="90"/>
      <c r="D18" s="107">
        <f>投入係数表!AM18</f>
        <v>2.6221115262211152E-3</v>
      </c>
      <c r="E18" s="110">
        <f t="shared" si="9"/>
        <v>0.26221115262211153</v>
      </c>
      <c r="F18" s="85">
        <f>分析係数表!C21</f>
        <v>2.2200270354580387E-2</v>
      </c>
      <c r="G18" s="110">
        <f t="shared" si="0"/>
        <v>5.8211584781970157E-3</v>
      </c>
      <c r="H18" s="110">
        <v>7.7899123935134861E-3</v>
      </c>
      <c r="I18" s="110">
        <f t="shared" si="1"/>
        <v>7.7899123935134861E-3</v>
      </c>
      <c r="J18" s="85">
        <f>分析係数表!G21</f>
        <v>0.28466453674121406</v>
      </c>
      <c r="K18" s="111">
        <f t="shared" si="2"/>
        <v>2.2175118027541584E-3</v>
      </c>
      <c r="L18" s="79"/>
      <c r="M18" s="80"/>
      <c r="N18" s="81">
        <f>分析係数表!H21</f>
        <v>8.5827428061913363E-4</v>
      </c>
      <c r="O18" s="82">
        <f t="shared" si="3"/>
        <v>1.7537598541455729E-2</v>
      </c>
      <c r="P18" s="76">
        <f>分析係数表!C21</f>
        <v>2.2200270354580387E-2</v>
      </c>
      <c r="Q18" s="82">
        <f t="shared" si="4"/>
        <v>3.8933942899041187E-4</v>
      </c>
      <c r="R18" s="83">
        <v>1.0846368797066978E-3</v>
      </c>
      <c r="S18" s="84">
        <f t="shared" si="5"/>
        <v>8.8745492732201833E-3</v>
      </c>
      <c r="T18" s="85">
        <f>分析係数表!F21</f>
        <v>0.42523961661341853</v>
      </c>
      <c r="U18" s="86">
        <f t="shared" si="6"/>
        <v>3.7738099305610426E-3</v>
      </c>
      <c r="V18" s="87">
        <f>分析係数表!D21</f>
        <v>0.11693290734824281</v>
      </c>
      <c r="W18" s="88">
        <f t="shared" si="7"/>
        <v>0</v>
      </c>
      <c r="X18" s="76">
        <f>分析係数表!E21</f>
        <v>9.0095846645367406E-2</v>
      </c>
      <c r="Y18" s="89">
        <f t="shared" si="8"/>
        <v>0</v>
      </c>
    </row>
    <row r="19" spans="1:25" x14ac:dyDescent="0.2">
      <c r="A19" s="6" t="s">
        <v>7</v>
      </c>
      <c r="B19" s="5" t="s">
        <v>269</v>
      </c>
      <c r="C19" s="90"/>
      <c r="D19" s="107">
        <f>投入係数表!AM19</f>
        <v>6.9185000691850005E-6</v>
      </c>
      <c r="E19" s="110">
        <f t="shared" si="9"/>
        <v>6.918500069185001E-4</v>
      </c>
      <c r="F19" s="85">
        <f>分析係数表!C22</f>
        <v>3.5555555555555562E-2</v>
      </c>
      <c r="G19" s="110">
        <f t="shared" si="0"/>
        <v>2.4599111357102229E-5</v>
      </c>
      <c r="H19" s="110">
        <v>1.5590512230465826E-3</v>
      </c>
      <c r="I19" s="110">
        <f t="shared" si="1"/>
        <v>1.5590512230465826E-3</v>
      </c>
      <c r="J19" s="85">
        <f>分析係数表!G22</f>
        <v>0.1945879458794588</v>
      </c>
      <c r="K19" s="111">
        <f t="shared" si="2"/>
        <v>3.0337257501349244E-4</v>
      </c>
      <c r="L19" s="79"/>
      <c r="M19" s="80"/>
      <c r="N19" s="81">
        <f>分析係数表!H22</f>
        <v>4.0529618807014647E-5</v>
      </c>
      <c r="O19" s="82">
        <f t="shared" si="3"/>
        <v>8.2816437556874282E-4</v>
      </c>
      <c r="P19" s="76">
        <f>分析係数表!C22</f>
        <v>3.5555555555555562E-2</v>
      </c>
      <c r="Q19" s="82">
        <f t="shared" si="4"/>
        <v>2.9445844464666417E-5</v>
      </c>
      <c r="R19" s="83">
        <v>4.7986691018399275E-4</v>
      </c>
      <c r="S19" s="84">
        <f t="shared" si="5"/>
        <v>2.0389181332305753E-3</v>
      </c>
      <c r="T19" s="85">
        <f>分析係数表!F22</f>
        <v>0.41303813038130383</v>
      </c>
      <c r="U19" s="86">
        <f t="shared" si="6"/>
        <v>8.4215093375009499E-4</v>
      </c>
      <c r="V19" s="87">
        <f>分析係数表!D22</f>
        <v>2.3370233702337023E-2</v>
      </c>
      <c r="W19" s="88">
        <f t="shared" si="7"/>
        <v>0</v>
      </c>
      <c r="X19" s="76">
        <f>分析係数表!E22</f>
        <v>2.1033210332103321E-2</v>
      </c>
      <c r="Y19" s="89">
        <f t="shared" si="8"/>
        <v>0</v>
      </c>
    </row>
    <row r="20" spans="1:25" x14ac:dyDescent="0.2">
      <c r="A20" s="6" t="s">
        <v>8</v>
      </c>
      <c r="B20" s="5" t="s">
        <v>270</v>
      </c>
      <c r="C20" s="90"/>
      <c r="D20" s="107">
        <f>投入係数表!AM20</f>
        <v>6.9185000691850005E-6</v>
      </c>
      <c r="E20" s="110">
        <f t="shared" si="9"/>
        <v>6.918500069185001E-4</v>
      </c>
      <c r="F20" s="85">
        <f>分析係数表!C23</f>
        <v>0</v>
      </c>
      <c r="G20" s="110">
        <f t="shared" si="0"/>
        <v>0</v>
      </c>
      <c r="H20" s="110">
        <v>0</v>
      </c>
      <c r="I20" s="110">
        <f t="shared" si="1"/>
        <v>0</v>
      </c>
      <c r="J20" s="85">
        <f>分析係数表!G23</f>
        <v>0.215879455230368</v>
      </c>
      <c r="K20" s="111">
        <f t="shared" si="2"/>
        <v>0</v>
      </c>
      <c r="L20" s="79"/>
      <c r="M20" s="80"/>
      <c r="N20" s="81">
        <f>分析係数表!H23</f>
        <v>2.3840952239420378E-5</v>
      </c>
      <c r="O20" s="82">
        <f t="shared" si="3"/>
        <v>4.8715551504043691E-4</v>
      </c>
      <c r="P20" s="76">
        <f>分析係数表!C23</f>
        <v>0</v>
      </c>
      <c r="Q20" s="82">
        <f t="shared" si="4"/>
        <v>0</v>
      </c>
      <c r="R20" s="83">
        <v>0</v>
      </c>
      <c r="S20" s="84">
        <f t="shared" si="5"/>
        <v>0</v>
      </c>
      <c r="T20" s="85">
        <f>分析係数表!F23</f>
        <v>0.44146624166908144</v>
      </c>
      <c r="U20" s="86">
        <f t="shared" si="6"/>
        <v>0</v>
      </c>
      <c r="V20" s="87">
        <f>分析係数表!D23</f>
        <v>8.5482468849608806E-2</v>
      </c>
      <c r="W20" s="88">
        <f t="shared" si="7"/>
        <v>0</v>
      </c>
      <c r="X20" s="76">
        <f>分析係数表!E23</f>
        <v>8.3164300202839755E-2</v>
      </c>
      <c r="Y20" s="89">
        <f t="shared" si="8"/>
        <v>0</v>
      </c>
    </row>
    <row r="21" spans="1:25" x14ac:dyDescent="0.2">
      <c r="A21" s="6" t="s">
        <v>9</v>
      </c>
      <c r="B21" s="5" t="s">
        <v>271</v>
      </c>
      <c r="C21" s="90"/>
      <c r="D21" s="107">
        <f>投入係数表!AM21</f>
        <v>7.4719800747198009E-4</v>
      </c>
      <c r="E21" s="110">
        <f t="shared" si="9"/>
        <v>7.4719800747198015E-2</v>
      </c>
      <c r="F21" s="85">
        <f>分析係数表!C24</f>
        <v>0.31901223099551013</v>
      </c>
      <c r="G21" s="110">
        <f t="shared" si="0"/>
        <v>2.3836530335903622E-2</v>
      </c>
      <c r="H21" s="110">
        <v>3.2656764090945964E-2</v>
      </c>
      <c r="I21" s="110">
        <f t="shared" si="1"/>
        <v>3.2656764090945964E-2</v>
      </c>
      <c r="J21" s="85">
        <f>分析係数表!G24</f>
        <v>0.20822960902035437</v>
      </c>
      <c r="K21" s="111">
        <f t="shared" si="2"/>
        <v>6.8001052185276264E-3</v>
      </c>
      <c r="L21" s="79"/>
      <c r="M21" s="80"/>
      <c r="N21" s="81">
        <f>分析係数表!H24</f>
        <v>2.9960129980871608E-4</v>
      </c>
      <c r="O21" s="82">
        <f t="shared" si="3"/>
        <v>6.1219209723414906E-3</v>
      </c>
      <c r="P21" s="76">
        <f>分析係数表!C24</f>
        <v>0.31901223099551013</v>
      </c>
      <c r="Q21" s="82">
        <f t="shared" si="4"/>
        <v>1.9529676673648616E-3</v>
      </c>
      <c r="R21" s="83">
        <v>8.2891701463676908E-3</v>
      </c>
      <c r="S21" s="84">
        <f t="shared" si="5"/>
        <v>4.0945934237313658E-2</v>
      </c>
      <c r="T21" s="85">
        <f>分析係数表!F24</f>
        <v>0.39288329184360815</v>
      </c>
      <c r="U21" s="86">
        <f t="shared" si="6"/>
        <v>1.608697343076769E-2</v>
      </c>
      <c r="V21" s="87">
        <f>分析係数表!D24</f>
        <v>9.7085956948308683E-2</v>
      </c>
      <c r="W21" s="88">
        <f t="shared" si="7"/>
        <v>0</v>
      </c>
      <c r="X21" s="76">
        <f>分析係数表!E24</f>
        <v>9.7525259920925464E-2</v>
      </c>
      <c r="Y21" s="89">
        <f t="shared" si="8"/>
        <v>0</v>
      </c>
    </row>
    <row r="22" spans="1:25" x14ac:dyDescent="0.2">
      <c r="A22" s="6" t="s">
        <v>10</v>
      </c>
      <c r="B22" s="5" t="s">
        <v>272</v>
      </c>
      <c r="C22" s="90"/>
      <c r="D22" s="107">
        <f>投入係数表!AM22</f>
        <v>6.9185000691850005E-6</v>
      </c>
      <c r="E22" s="110">
        <f t="shared" si="9"/>
        <v>6.918500069185001E-4</v>
      </c>
      <c r="F22" s="85">
        <f>分析係数表!C25</f>
        <v>9.6759875721260657E-3</v>
      </c>
      <c r="G22" s="110">
        <f t="shared" si="0"/>
        <v>6.6943320687187399E-6</v>
      </c>
      <c r="H22" s="110">
        <v>5.4442581544845439E-4</v>
      </c>
      <c r="I22" s="110">
        <f t="shared" si="1"/>
        <v>5.4442581544845439E-4</v>
      </c>
      <c r="J22" s="85">
        <f>分析係数表!G25</f>
        <v>0.19730305180979418</v>
      </c>
      <c r="K22" s="111">
        <f t="shared" si="2"/>
        <v>1.0741687487201585E-4</v>
      </c>
      <c r="L22" s="79"/>
      <c r="M22" s="80"/>
      <c r="N22" s="81">
        <f>分析係数表!H25</f>
        <v>4.8079253682831098E-4</v>
      </c>
      <c r="O22" s="82">
        <f t="shared" si="3"/>
        <v>9.8243028866488117E-3</v>
      </c>
      <c r="P22" s="76">
        <f>分析係数表!C25</f>
        <v>9.6759875721260657E-3</v>
      </c>
      <c r="Q22" s="82">
        <f t="shared" si="4"/>
        <v>9.5059832636016137E-5</v>
      </c>
      <c r="R22" s="83">
        <v>7.0057358487749324E-4</v>
      </c>
      <c r="S22" s="84">
        <f t="shared" si="5"/>
        <v>1.2449994003259476E-3</v>
      </c>
      <c r="T22" s="85">
        <f>分析係数表!F25</f>
        <v>0.35095812633073104</v>
      </c>
      <c r="U22" s="86">
        <f t="shared" si="6"/>
        <v>4.3694265682127831E-4</v>
      </c>
      <c r="V22" s="87">
        <f>分析係数表!D25</f>
        <v>5.2164655784244146E-2</v>
      </c>
      <c r="W22" s="88">
        <f t="shared" si="7"/>
        <v>0</v>
      </c>
      <c r="X22" s="76">
        <f>分析係数表!E25</f>
        <v>4.9325762952448546E-2</v>
      </c>
      <c r="Y22" s="89">
        <f t="shared" si="8"/>
        <v>0</v>
      </c>
    </row>
    <row r="23" spans="1:25" x14ac:dyDescent="0.2">
      <c r="A23" s="6" t="s">
        <v>11</v>
      </c>
      <c r="B23" s="5" t="s">
        <v>35</v>
      </c>
      <c r="C23" s="90"/>
      <c r="D23" s="107">
        <f>投入係数表!AM23</f>
        <v>1.5912550159125503E-4</v>
      </c>
      <c r="E23" s="110">
        <f t="shared" si="9"/>
        <v>1.5912550159125502E-2</v>
      </c>
      <c r="F23" s="85">
        <f>分析係数表!C26</f>
        <v>0.20974434975917011</v>
      </c>
      <c r="G23" s="110">
        <f t="shared" si="0"/>
        <v>3.3375674861359575E-3</v>
      </c>
      <c r="H23" s="110">
        <v>9.9881389552652494E-3</v>
      </c>
      <c r="I23" s="110">
        <f t="shared" si="1"/>
        <v>9.9881389552652494E-3</v>
      </c>
      <c r="J23" s="85">
        <f>分析係数表!G26</f>
        <v>0.19643642762868455</v>
      </c>
      <c r="K23" s="111">
        <f t="shared" si="2"/>
        <v>1.9620343350312069E-3</v>
      </c>
      <c r="L23" s="79"/>
      <c r="M23" s="80"/>
      <c r="N23" s="81">
        <f>分析係数表!H26</f>
        <v>9.4871095944733495E-3</v>
      </c>
      <c r="O23" s="82">
        <f t="shared" si="3"/>
        <v>0.19385541795175787</v>
      </c>
      <c r="P23" s="76">
        <f>分析係数表!C26</f>
        <v>0.20974434975917011</v>
      </c>
      <c r="Q23" s="82">
        <f t="shared" si="4"/>
        <v>4.0660078585583605E-2</v>
      </c>
      <c r="R23" s="83">
        <v>4.4551005909589922E-2</v>
      </c>
      <c r="S23" s="84">
        <f t="shared" si="5"/>
        <v>5.4539144864855171E-2</v>
      </c>
      <c r="T23" s="85">
        <f>分析係数表!F26</f>
        <v>0.33536547042926279</v>
      </c>
      <c r="U23" s="86">
        <f t="shared" si="6"/>
        <v>1.8290545974411865E-2</v>
      </c>
      <c r="V23" s="87">
        <f>分析係数表!D26</f>
        <v>1.7817861856577209E-2</v>
      </c>
      <c r="W23" s="88">
        <f t="shared" si="7"/>
        <v>0</v>
      </c>
      <c r="X23" s="76">
        <f>分析係数表!E26</f>
        <v>1.8226384262459934E-2</v>
      </c>
      <c r="Y23" s="89">
        <f t="shared" si="8"/>
        <v>0</v>
      </c>
    </row>
    <row r="24" spans="1:25" x14ac:dyDescent="0.2">
      <c r="A24" s="6" t="s">
        <v>12</v>
      </c>
      <c r="B24" s="5" t="s">
        <v>366</v>
      </c>
      <c r="C24" s="90"/>
      <c r="D24" s="107">
        <f>投入係数表!AM24</f>
        <v>1.383700013837E-4</v>
      </c>
      <c r="E24" s="110">
        <f t="shared" si="9"/>
        <v>1.383700013837E-2</v>
      </c>
      <c r="F24" s="85">
        <f>分析係数表!C27</f>
        <v>0.55184986183604545</v>
      </c>
      <c r="G24" s="110">
        <f t="shared" si="0"/>
        <v>7.635946614584826E-3</v>
      </c>
      <c r="H24" s="110">
        <v>1.1010073606462912E-2</v>
      </c>
      <c r="I24" s="110">
        <f t="shared" si="1"/>
        <v>1.1010073606462912E-2</v>
      </c>
      <c r="J24" s="85">
        <f>分析係数表!G27</f>
        <v>0.17101045662340392</v>
      </c>
      <c r="K24" s="111">
        <f t="shared" si="2"/>
        <v>1.88283771489851E-3</v>
      </c>
      <c r="L24" s="79"/>
      <c r="M24" s="80"/>
      <c r="N24" s="81">
        <f>分析係数表!H27</f>
        <v>1.0662468539876775E-2</v>
      </c>
      <c r="O24" s="82">
        <f t="shared" si="3"/>
        <v>0.21787218484325141</v>
      </c>
      <c r="P24" s="76">
        <f>分析係数表!C27</f>
        <v>0.55184986183604545</v>
      </c>
      <c r="Q24" s="82">
        <f t="shared" si="4"/>
        <v>0.12023273510366565</v>
      </c>
      <c r="R24" s="83">
        <v>0.12358574222464284</v>
      </c>
      <c r="S24" s="84">
        <f t="shared" si="5"/>
        <v>0.13459581583110575</v>
      </c>
      <c r="T24" s="85">
        <f>分析係数表!F27</f>
        <v>0.32260522305711731</v>
      </c>
      <c r="U24" s="86">
        <f t="shared" si="6"/>
        <v>4.3421313188748548E-2</v>
      </c>
      <c r="V24" s="87">
        <f>分析係数表!D27</f>
        <v>2.1648888655351795E-2</v>
      </c>
      <c r="W24" s="88">
        <f t="shared" si="7"/>
        <v>0</v>
      </c>
      <c r="X24" s="76">
        <f>分析係数表!E27</f>
        <v>2.6115285586674374E-2</v>
      </c>
      <c r="Y24" s="89">
        <f t="shared" si="8"/>
        <v>0</v>
      </c>
    </row>
    <row r="25" spans="1:25" x14ac:dyDescent="0.2">
      <c r="A25" s="6" t="s">
        <v>13</v>
      </c>
      <c r="B25" s="5" t="s">
        <v>192</v>
      </c>
      <c r="C25" s="90"/>
      <c r="D25" s="107">
        <f>投入係数表!AM25</f>
        <v>2.0755500207555003E-5</v>
      </c>
      <c r="E25" s="110">
        <f t="shared" si="9"/>
        <v>2.0755500207555004E-3</v>
      </c>
      <c r="F25" s="85">
        <f>分析係数表!C28</f>
        <v>0.10247957574888922</v>
      </c>
      <c r="G25" s="110">
        <f t="shared" si="0"/>
        <v>2.1270148557262189E-4</v>
      </c>
      <c r="H25" s="110">
        <v>1.4166146434601182E-2</v>
      </c>
      <c r="I25" s="110">
        <f t="shared" si="1"/>
        <v>1.4166146434601182E-2</v>
      </c>
      <c r="J25" s="85">
        <f>分析係数表!G28</f>
        <v>0.12481362671124566</v>
      </c>
      <c r="K25" s="111">
        <f t="shared" si="2"/>
        <v>1.7681281130251555E-3</v>
      </c>
      <c r="L25" s="79"/>
      <c r="M25" s="80"/>
      <c r="N25" s="81">
        <f>分析係数表!H28</f>
        <v>1.8186673066637845E-2</v>
      </c>
      <c r="O25" s="82">
        <f t="shared" si="3"/>
        <v>0.37161846539001331</v>
      </c>
      <c r="P25" s="76">
        <f>分析係数表!C28</f>
        <v>0.10247957574888922</v>
      </c>
      <c r="Q25" s="82">
        <f t="shared" si="4"/>
        <v>3.8083302673621838E-2</v>
      </c>
      <c r="R25" s="83">
        <v>4.4469820680783201E-2</v>
      </c>
      <c r="S25" s="84">
        <f t="shared" si="5"/>
        <v>5.863596711538438E-2</v>
      </c>
      <c r="T25" s="85">
        <f>分析係数表!F28</f>
        <v>0.21379840057832197</v>
      </c>
      <c r="U25" s="86">
        <f t="shared" si="6"/>
        <v>1.2536275985632265E-2</v>
      </c>
      <c r="V25" s="87">
        <f>分析係数表!D28</f>
        <v>1.5632765553698098E-2</v>
      </c>
      <c r="W25" s="88">
        <f t="shared" si="7"/>
        <v>0</v>
      </c>
      <c r="X25" s="76">
        <f>分析係数表!E28</f>
        <v>1.5564993448696517E-2</v>
      </c>
      <c r="Y25" s="89">
        <f t="shared" si="8"/>
        <v>0</v>
      </c>
    </row>
    <row r="26" spans="1:25" x14ac:dyDescent="0.2">
      <c r="A26" s="6" t="s">
        <v>14</v>
      </c>
      <c r="B26" s="5" t="s">
        <v>50</v>
      </c>
      <c r="C26" s="90"/>
      <c r="D26" s="107">
        <f>投入係数表!AM26</f>
        <v>6.5310640653106411E-3</v>
      </c>
      <c r="E26" s="110">
        <f t="shared" si="9"/>
        <v>0.65310640653106411</v>
      </c>
      <c r="F26" s="85">
        <f>分析係数表!C29</f>
        <v>7.3115977067071958E-2</v>
      </c>
      <c r="G26" s="110">
        <f t="shared" si="0"/>
        <v>4.7752513042283055E-2</v>
      </c>
      <c r="H26" s="110">
        <v>5.7829479566293245E-2</v>
      </c>
      <c r="I26" s="110">
        <f t="shared" si="1"/>
        <v>5.7829479566293245E-2</v>
      </c>
      <c r="J26" s="85">
        <f>分析係数表!G29</f>
        <v>0.26098100897122217</v>
      </c>
      <c r="K26" s="111">
        <f t="shared" si="2"/>
        <v>1.5092395925491886E-2</v>
      </c>
      <c r="L26" s="79"/>
      <c r="M26" s="80"/>
      <c r="N26" s="81">
        <f>分析係数表!H29</f>
        <v>9.6190295301981418E-3</v>
      </c>
      <c r="O26" s="82">
        <f t="shared" si="3"/>
        <v>0.19655101180164827</v>
      </c>
      <c r="P26" s="76">
        <f>分析係数表!C29</f>
        <v>7.3115977067071958E-2</v>
      </c>
      <c r="Q26" s="82">
        <f t="shared" si="4"/>
        <v>1.4371019271399105E-2</v>
      </c>
      <c r="R26" s="83">
        <v>1.9977911107192058E-2</v>
      </c>
      <c r="S26" s="84">
        <f t="shared" si="5"/>
        <v>7.7807390673485299E-2</v>
      </c>
      <c r="T26" s="85">
        <f>分析係数表!F29</f>
        <v>0.46988232552720494</v>
      </c>
      <c r="U26" s="86">
        <f t="shared" si="6"/>
        <v>3.6560317672861026E-2</v>
      </c>
      <c r="V26" s="87">
        <f>分析係数表!D29</f>
        <v>9.2857975066992893E-2</v>
      </c>
      <c r="W26" s="88">
        <f t="shared" si="7"/>
        <v>0</v>
      </c>
      <c r="X26" s="76">
        <f>分析係数表!E29</f>
        <v>6.7808458580915762E-2</v>
      </c>
      <c r="Y26" s="89">
        <f t="shared" si="8"/>
        <v>0</v>
      </c>
    </row>
    <row r="27" spans="1:25" x14ac:dyDescent="0.2">
      <c r="A27" s="6" t="s">
        <v>15</v>
      </c>
      <c r="B27" s="5" t="s">
        <v>36</v>
      </c>
      <c r="C27" s="90"/>
      <c r="D27" s="107">
        <f>投入係数表!AM27</f>
        <v>2.2554310225543104E-3</v>
      </c>
      <c r="E27" s="110">
        <f t="shared" si="9"/>
        <v>0.22554310225543103</v>
      </c>
      <c r="F27" s="85">
        <f>分析係数表!C30</f>
        <v>1</v>
      </c>
      <c r="G27" s="110">
        <f t="shared" si="0"/>
        <v>0.22554310225543103</v>
      </c>
      <c r="H27" s="110">
        <v>0.31460862248873495</v>
      </c>
      <c r="I27" s="110">
        <f t="shared" si="1"/>
        <v>0.31460862248873495</v>
      </c>
      <c r="J27" s="85">
        <f>分析係数表!G30</f>
        <v>0.34448146018035225</v>
      </c>
      <c r="K27" s="111">
        <f t="shared" si="2"/>
        <v>0.10837683766024862</v>
      </c>
      <c r="L27" s="79"/>
      <c r="M27" s="80"/>
      <c r="N27" s="81">
        <f>分析係数表!H30</f>
        <v>0</v>
      </c>
      <c r="O27" s="82">
        <f t="shared" si="3"/>
        <v>0</v>
      </c>
      <c r="P27" s="76">
        <f>分析係数表!C30</f>
        <v>1</v>
      </c>
      <c r="Q27" s="82">
        <f t="shared" si="4"/>
        <v>0</v>
      </c>
      <c r="R27" s="83">
        <v>7.5874695762296079E-2</v>
      </c>
      <c r="S27" s="84">
        <f t="shared" si="5"/>
        <v>0.390483318251031</v>
      </c>
      <c r="T27" s="85">
        <f>分析係数表!F30</f>
        <v>0.44085379748895859</v>
      </c>
      <c r="U27" s="86">
        <f t="shared" si="6"/>
        <v>0.17214605370705657</v>
      </c>
      <c r="V27" s="87">
        <f>分析係数表!D30</f>
        <v>8.9752910919883244E-2</v>
      </c>
      <c r="W27" s="88">
        <f t="shared" si="7"/>
        <v>0</v>
      </c>
      <c r="X27" s="76">
        <f>分析係数表!E30</f>
        <v>6.6422145779301819E-2</v>
      </c>
      <c r="Y27" s="89">
        <f t="shared" si="8"/>
        <v>0</v>
      </c>
    </row>
    <row r="28" spans="1:25" x14ac:dyDescent="0.2">
      <c r="A28" s="6" t="s">
        <v>16</v>
      </c>
      <c r="B28" s="5" t="s">
        <v>193</v>
      </c>
      <c r="C28" s="90"/>
      <c r="D28" s="107">
        <f>投入係数表!AM28</f>
        <v>3.5817074858170747E-2</v>
      </c>
      <c r="E28" s="110">
        <f t="shared" si="9"/>
        <v>3.5817074858170748</v>
      </c>
      <c r="F28" s="85">
        <f>分析係数表!C31</f>
        <v>1.6119481544838443E-2</v>
      </c>
      <c r="G28" s="110">
        <f t="shared" si="0"/>
        <v>5.7735267716638033E-2</v>
      </c>
      <c r="H28" s="110">
        <v>6.4578750992867195E-2</v>
      </c>
      <c r="I28" s="110">
        <f t="shared" si="1"/>
        <v>6.4578750992867195E-2</v>
      </c>
      <c r="J28" s="85">
        <f>分析係数表!G31</f>
        <v>7.1065989847715741E-2</v>
      </c>
      <c r="K28" s="111">
        <f t="shared" si="2"/>
        <v>4.5893528624372628E-3</v>
      </c>
      <c r="L28" s="79"/>
      <c r="M28" s="80"/>
      <c r="N28" s="81">
        <f>分析係数表!H31</f>
        <v>2.0936329558250998E-2</v>
      </c>
      <c r="O28" s="82">
        <f t="shared" si="3"/>
        <v>0.4278037347913437</v>
      </c>
      <c r="P28" s="76">
        <f>分析係数表!C31</f>
        <v>1.6119481544838443E-2</v>
      </c>
      <c r="Q28" s="82">
        <f t="shared" si="4"/>
        <v>6.8959744077820243E-3</v>
      </c>
      <c r="R28" s="83">
        <v>9.7985157430599441E-3</v>
      </c>
      <c r="S28" s="84">
        <f t="shared" si="5"/>
        <v>7.4377266735927136E-2</v>
      </c>
      <c r="T28" s="85">
        <f>分析係数表!F31</f>
        <v>0.34619289340101522</v>
      </c>
      <c r="U28" s="86">
        <f t="shared" si="6"/>
        <v>2.5748881174569697E-2</v>
      </c>
      <c r="V28" s="87">
        <f>分析係数表!D31</f>
        <v>2.6395939086294416E-2</v>
      </c>
      <c r="W28" s="88">
        <f t="shared" si="7"/>
        <v>0</v>
      </c>
      <c r="X28" s="76">
        <f>分析係数表!E31</f>
        <v>2.3350253807106598E-2</v>
      </c>
      <c r="Y28" s="89">
        <f t="shared" si="8"/>
        <v>0</v>
      </c>
    </row>
    <row r="29" spans="1:25" x14ac:dyDescent="0.2">
      <c r="A29" s="6" t="s">
        <v>17</v>
      </c>
      <c r="B29" s="5" t="s">
        <v>273</v>
      </c>
      <c r="C29" s="90"/>
      <c r="D29" s="107">
        <f>投入係数表!AM29</f>
        <v>8.9110280891102813E-3</v>
      </c>
      <c r="E29" s="110">
        <f t="shared" si="9"/>
        <v>0.89110280891102811</v>
      </c>
      <c r="F29" s="85">
        <f>分析係数表!C32</f>
        <v>1</v>
      </c>
      <c r="G29" s="110">
        <f t="shared" si="0"/>
        <v>0.89110280891102811</v>
      </c>
      <c r="H29" s="110">
        <v>1.0377402812187353</v>
      </c>
      <c r="I29" s="110">
        <f t="shared" si="1"/>
        <v>1.0377402812187353</v>
      </c>
      <c r="J29" s="85">
        <f>分析係数表!G32</f>
        <v>0.14031413612565444</v>
      </c>
      <c r="K29" s="111">
        <f t="shared" si="2"/>
        <v>0.14560963108200053</v>
      </c>
      <c r="L29" s="79"/>
      <c r="M29" s="80"/>
      <c r="N29" s="81">
        <f>分析係数表!H32</f>
        <v>7.8667195406007442E-3</v>
      </c>
      <c r="O29" s="82">
        <f t="shared" si="3"/>
        <v>0.16074508144617616</v>
      </c>
      <c r="P29" s="76">
        <f>分析係数表!C32</f>
        <v>1</v>
      </c>
      <c r="Q29" s="82">
        <f t="shared" si="4"/>
        <v>0.16074508144617616</v>
      </c>
      <c r="R29" s="83">
        <v>0.2139663763655722</v>
      </c>
      <c r="S29" s="84">
        <f t="shared" si="5"/>
        <v>1.2517066575843074</v>
      </c>
      <c r="T29" s="85">
        <f>分析係数表!F32</f>
        <v>0.48305318269495728</v>
      </c>
      <c r="U29" s="86">
        <f t="shared" si="6"/>
        <v>0.60464088474656685</v>
      </c>
      <c r="V29" s="87">
        <f>分析係数表!D32</f>
        <v>1.4549462661890328E-2</v>
      </c>
      <c r="W29" s="88">
        <f t="shared" si="7"/>
        <v>0</v>
      </c>
      <c r="X29" s="76">
        <f>分析係数表!E32</f>
        <v>2.1824193992835493E-2</v>
      </c>
      <c r="Y29" s="89">
        <f t="shared" si="8"/>
        <v>0</v>
      </c>
    </row>
    <row r="30" spans="1:25" x14ac:dyDescent="0.2">
      <c r="A30" s="6" t="s">
        <v>18</v>
      </c>
      <c r="B30" s="5" t="s">
        <v>274</v>
      </c>
      <c r="C30" s="90"/>
      <c r="D30" s="107">
        <f>投入係数表!AM30</f>
        <v>1.5753424657534248E-2</v>
      </c>
      <c r="E30" s="110">
        <f t="shared" si="9"/>
        <v>1.5753424657534247</v>
      </c>
      <c r="F30" s="85">
        <f>分析係数表!C33</f>
        <v>0.76063364256957811</v>
      </c>
      <c r="G30" s="110">
        <f t="shared" si="0"/>
        <v>1.1982584780205683</v>
      </c>
      <c r="H30" s="110">
        <v>1.2373124579493897</v>
      </c>
      <c r="I30" s="110">
        <f t="shared" si="1"/>
        <v>1.2373124579493897</v>
      </c>
      <c r="J30" s="85">
        <f>分析係数表!G33</f>
        <v>0.50769407441433168</v>
      </c>
      <c r="K30" s="111">
        <f t="shared" si="2"/>
        <v>0.62817620309993705</v>
      </c>
      <c r="L30" s="79"/>
      <c r="M30" s="80"/>
      <c r="N30" s="81">
        <f>分析係数表!H33</f>
        <v>8.9800920101816757E-4</v>
      </c>
      <c r="O30" s="82">
        <f t="shared" si="3"/>
        <v>1.8349524399856456E-2</v>
      </c>
      <c r="P30" s="76">
        <f>分析係数表!C33</f>
        <v>0.76063364256957811</v>
      </c>
      <c r="Q30" s="82">
        <f t="shared" si="4"/>
        <v>1.3957265583682169E-2</v>
      </c>
      <c r="R30" s="83">
        <v>4.5714177319847504E-2</v>
      </c>
      <c r="S30" s="84">
        <f t="shared" si="5"/>
        <v>1.2830266352692372</v>
      </c>
      <c r="T30" s="85">
        <f>分析係数表!F33</f>
        <v>0.64710610932475887</v>
      </c>
      <c r="U30" s="86">
        <f t="shared" si="6"/>
        <v>0.83025437410911251</v>
      </c>
      <c r="V30" s="87">
        <f>分析係数表!D33</f>
        <v>7.6136885622416176E-2</v>
      </c>
      <c r="W30" s="88">
        <f t="shared" si="7"/>
        <v>0</v>
      </c>
      <c r="X30" s="76">
        <f>分析係数表!E33</f>
        <v>7.3954983922829579E-2</v>
      </c>
      <c r="Y30" s="89">
        <f t="shared" si="8"/>
        <v>0</v>
      </c>
    </row>
    <row r="31" spans="1:25" x14ac:dyDescent="0.2">
      <c r="A31" s="6" t="s">
        <v>19</v>
      </c>
      <c r="B31" s="5" t="s">
        <v>275</v>
      </c>
      <c r="C31" s="90"/>
      <c r="D31" s="107">
        <f>投入係数表!AM31</f>
        <v>8.4405700844057005E-2</v>
      </c>
      <c r="E31" s="110">
        <f t="shared" si="9"/>
        <v>8.4405700844057012</v>
      </c>
      <c r="F31" s="85">
        <f>分析係数表!C34</f>
        <v>0.60932856586849216</v>
      </c>
      <c r="G31" s="110">
        <f t="shared" si="0"/>
        <v>5.1430804646434236</v>
      </c>
      <c r="H31" s="110">
        <v>5.5204984578832175</v>
      </c>
      <c r="I31" s="110">
        <f t="shared" si="1"/>
        <v>5.5204984578832175</v>
      </c>
      <c r="J31" s="85">
        <f>分析係数表!G34</f>
        <v>0.42480111354608457</v>
      </c>
      <c r="K31" s="111">
        <f t="shared" si="2"/>
        <v>2.3451138922382335</v>
      </c>
      <c r="L31" s="79"/>
      <c r="M31" s="80"/>
      <c r="N31" s="81">
        <f>分析係数表!H34</f>
        <v>0.14716781407871807</v>
      </c>
      <c r="O31" s="82">
        <f t="shared" si="3"/>
        <v>3.0071622787931132</v>
      </c>
      <c r="P31" s="76">
        <f>分析係数表!C34</f>
        <v>0.60932856586849216</v>
      </c>
      <c r="Q31" s="82">
        <f t="shared" si="4"/>
        <v>1.8323498786708343</v>
      </c>
      <c r="R31" s="83">
        <v>2.0024334860042776</v>
      </c>
      <c r="S31" s="84">
        <f t="shared" si="5"/>
        <v>7.5229319438874951</v>
      </c>
      <c r="T31" s="85">
        <f>分析係数表!F34</f>
        <v>0.70056004390220861</v>
      </c>
      <c r="U31" s="86">
        <f t="shared" si="6"/>
        <v>5.2702655328831511</v>
      </c>
      <c r="V31" s="87">
        <f>分析係数表!D34</f>
        <v>0.12153061706589328</v>
      </c>
      <c r="W31" s="88">
        <f t="shared" si="7"/>
        <v>1</v>
      </c>
      <c r="X31" s="76">
        <f>分析係数表!E34</f>
        <v>9.2329106655473059E-2</v>
      </c>
      <c r="Y31" s="89">
        <f t="shared" si="8"/>
        <v>1</v>
      </c>
    </row>
    <row r="32" spans="1:25" x14ac:dyDescent="0.2">
      <c r="A32" s="6" t="s">
        <v>20</v>
      </c>
      <c r="B32" s="5" t="s">
        <v>37</v>
      </c>
      <c r="C32" s="90"/>
      <c r="D32" s="107">
        <f>投入係数表!AM32</f>
        <v>5.4171855541718557E-3</v>
      </c>
      <c r="E32" s="110">
        <f t="shared" si="9"/>
        <v>0.54171855541718561</v>
      </c>
      <c r="F32" s="85">
        <f>分析係数表!C35</f>
        <v>0.431182157394844</v>
      </c>
      <c r="G32" s="110">
        <f t="shared" si="0"/>
        <v>0.23357937542560045</v>
      </c>
      <c r="H32" s="110">
        <v>0.39197445168410433</v>
      </c>
      <c r="I32" s="110">
        <f t="shared" si="1"/>
        <v>0.39197445168410433</v>
      </c>
      <c r="J32" s="85">
        <f>分析係数表!G35</f>
        <v>0.31375152118597188</v>
      </c>
      <c r="K32" s="111">
        <f t="shared" si="2"/>
        <v>0.12298258048192497</v>
      </c>
      <c r="L32" s="79"/>
      <c r="M32" s="80"/>
      <c r="N32" s="81">
        <f>分析係数表!H35</f>
        <v>5.4452734914836147E-2</v>
      </c>
      <c r="O32" s="82">
        <f t="shared" si="3"/>
        <v>1.1126631963523579</v>
      </c>
      <c r="P32" s="76">
        <f>分析係数表!C35</f>
        <v>0.431182157394844</v>
      </c>
      <c r="Q32" s="82">
        <f t="shared" si="4"/>
        <v>0.47976051745705262</v>
      </c>
      <c r="R32" s="83">
        <v>0.69948430631709102</v>
      </c>
      <c r="S32" s="84">
        <f t="shared" si="5"/>
        <v>1.0914587580011954</v>
      </c>
      <c r="T32" s="85">
        <f>分析係数表!F35</f>
        <v>0.64533318582439059</v>
      </c>
      <c r="U32" s="86">
        <f t="shared" si="6"/>
        <v>0.70435455749684395</v>
      </c>
      <c r="V32" s="87">
        <f>分析係数表!D35</f>
        <v>5.7675996607294319E-2</v>
      </c>
      <c r="W32" s="88">
        <f t="shared" si="7"/>
        <v>0</v>
      </c>
      <c r="X32" s="76">
        <f>分析係数表!E35</f>
        <v>5.1978463694361474E-2</v>
      </c>
      <c r="Y32" s="89">
        <f t="shared" si="8"/>
        <v>0</v>
      </c>
    </row>
    <row r="33" spans="1:25" x14ac:dyDescent="0.2">
      <c r="A33" s="6" t="s">
        <v>21</v>
      </c>
      <c r="B33" s="5" t="s">
        <v>38</v>
      </c>
      <c r="C33" s="90"/>
      <c r="D33" s="107">
        <f>投入係数表!AM33</f>
        <v>1.0945067109450672E-2</v>
      </c>
      <c r="E33" s="110">
        <f t="shared" si="9"/>
        <v>1.0945067109450672</v>
      </c>
      <c r="F33" s="85">
        <f>分析係数表!C36</f>
        <v>0.9563715649468405</v>
      </c>
      <c r="G33" s="110">
        <f t="shared" si="0"/>
        <v>1.0467550959913532</v>
      </c>
      <c r="H33" s="110">
        <v>1.2972529326637086</v>
      </c>
      <c r="I33" s="110">
        <f t="shared" si="1"/>
        <v>1.2972529326637086</v>
      </c>
      <c r="J33" s="85">
        <f>分析係数表!G36</f>
        <v>5.2691079299754126E-2</v>
      </c>
      <c r="K33" s="111">
        <f t="shared" si="2"/>
        <v>6.8353657146822067E-2</v>
      </c>
      <c r="L33" s="79"/>
      <c r="M33" s="80"/>
      <c r="N33" s="81">
        <f>分析係数表!H36</f>
        <v>0.23827203956962312</v>
      </c>
      <c r="O33" s="82">
        <f t="shared" si="3"/>
        <v>4.8687458869343025</v>
      </c>
      <c r="P33" s="76">
        <f>分析係数表!C36</f>
        <v>0.9563715649468405</v>
      </c>
      <c r="Q33" s="82">
        <f t="shared" si="4"/>
        <v>4.6563301232158523</v>
      </c>
      <c r="R33" s="83">
        <v>4.8894638838420938</v>
      </c>
      <c r="S33" s="84">
        <f t="shared" si="5"/>
        <v>6.1867168165058022</v>
      </c>
      <c r="T33" s="85">
        <f>分析係数表!F36</f>
        <v>0.845410170661959</v>
      </c>
      <c r="U33" s="86">
        <f t="shared" si="6"/>
        <v>5.2303133196793823</v>
      </c>
      <c r="V33" s="87">
        <f>分析係数表!D36</f>
        <v>1.6506511551495136E-2</v>
      </c>
      <c r="W33" s="88">
        <f t="shared" si="7"/>
        <v>0</v>
      </c>
      <c r="X33" s="76">
        <f>分析係数表!E36</f>
        <v>8.5372746992044678E-3</v>
      </c>
      <c r="Y33" s="89">
        <f t="shared" si="8"/>
        <v>0</v>
      </c>
    </row>
    <row r="34" spans="1:25" x14ac:dyDescent="0.2">
      <c r="A34" s="6" t="s">
        <v>22</v>
      </c>
      <c r="B34" s="5" t="s">
        <v>378</v>
      </c>
      <c r="C34" s="90"/>
      <c r="D34" s="107">
        <f>投入係数表!AM34</f>
        <v>2.1447350214473502E-2</v>
      </c>
      <c r="E34" s="110">
        <f t="shared" si="9"/>
        <v>2.1447350214473504</v>
      </c>
      <c r="F34" s="85">
        <f>分析係数表!C37</f>
        <v>0.69581462679851724</v>
      </c>
      <c r="G34" s="110">
        <f t="shared" si="0"/>
        <v>1.492337998530098</v>
      </c>
      <c r="H34" s="110">
        <v>1.824502028133937</v>
      </c>
      <c r="I34" s="110">
        <f t="shared" si="1"/>
        <v>1.824502028133937</v>
      </c>
      <c r="J34" s="85">
        <f>分析係数表!G37</f>
        <v>0.3862869649112583</v>
      </c>
      <c r="K34" s="111">
        <f t="shared" si="2"/>
        <v>0.70478135092229377</v>
      </c>
      <c r="L34" s="79"/>
      <c r="M34" s="80"/>
      <c r="N34" s="81">
        <f>分析係数表!H37</f>
        <v>4.5947077854218935E-2</v>
      </c>
      <c r="O34" s="82">
        <f t="shared" si="3"/>
        <v>0.93886234710309802</v>
      </c>
      <c r="P34" s="76">
        <f>分析係数表!C37</f>
        <v>0.69581462679851724</v>
      </c>
      <c r="Q34" s="82">
        <f t="shared" si="4"/>
        <v>0.65327415366472208</v>
      </c>
      <c r="R34" s="83">
        <v>0.78867310124535961</v>
      </c>
      <c r="S34" s="84">
        <f t="shared" si="5"/>
        <v>2.6131751293792966</v>
      </c>
      <c r="T34" s="85">
        <f>分析係数表!F37</f>
        <v>0.69012607082499655</v>
      </c>
      <c r="U34" s="86">
        <f t="shared" si="6"/>
        <v>1.803420284416136</v>
      </c>
      <c r="V34" s="87">
        <f>分析係数表!D37</f>
        <v>6.9795450572077936E-2</v>
      </c>
      <c r="W34" s="88">
        <f t="shared" si="7"/>
        <v>0</v>
      </c>
      <c r="X34" s="76">
        <f>分析係数表!E37</f>
        <v>6.5949222012859618E-2</v>
      </c>
      <c r="Y34" s="89">
        <f t="shared" si="8"/>
        <v>0</v>
      </c>
    </row>
    <row r="35" spans="1:25" x14ac:dyDescent="0.2">
      <c r="A35" s="6" t="s">
        <v>23</v>
      </c>
      <c r="B35" s="5" t="s">
        <v>194</v>
      </c>
      <c r="C35" s="90"/>
      <c r="D35" s="107">
        <f>投入係数表!AM35</f>
        <v>1.9918361699183616E-2</v>
      </c>
      <c r="E35" s="110">
        <f t="shared" si="9"/>
        <v>1.9918361699183615</v>
      </c>
      <c r="F35" s="85">
        <f>分析係数表!C38</f>
        <v>0.41697687137236916</v>
      </c>
      <c r="G35" s="110">
        <f t="shared" si="0"/>
        <v>0.83054961441888109</v>
      </c>
      <c r="H35" s="110">
        <v>1.1100045474032962</v>
      </c>
      <c r="I35" s="110">
        <f t="shared" si="1"/>
        <v>1.1100045474032962</v>
      </c>
      <c r="J35" s="85">
        <f>分析係数表!G38</f>
        <v>8.9658129653451837E-2</v>
      </c>
      <c r="K35" s="111">
        <f t="shared" si="2"/>
        <v>9.9520931627005857E-2</v>
      </c>
      <c r="L35" s="79"/>
      <c r="M35" s="80"/>
      <c r="N35" s="81">
        <f>分析係数表!H38</f>
        <v>4.1195576072902453E-2</v>
      </c>
      <c r="O35" s="82">
        <f t="shared" si="3"/>
        <v>0.84177225295553892</v>
      </c>
      <c r="P35" s="76">
        <f>分析係数表!C38</f>
        <v>0.41697687137236916</v>
      </c>
      <c r="Q35" s="82">
        <f t="shared" si="4"/>
        <v>0.35099956044547115</v>
      </c>
      <c r="R35" s="83">
        <v>0.49576143266153538</v>
      </c>
      <c r="S35" s="84">
        <f t="shared" si="5"/>
        <v>1.6057659800648316</v>
      </c>
      <c r="T35" s="85">
        <f>分析係数表!F38</f>
        <v>0.51116828441118001</v>
      </c>
      <c r="U35" s="86">
        <f t="shared" si="6"/>
        <v>0.82081664119557707</v>
      </c>
      <c r="V35" s="87">
        <f>分析係数表!D38</f>
        <v>3.6720851362413751E-2</v>
      </c>
      <c r="W35" s="88">
        <f t="shared" si="7"/>
        <v>0</v>
      </c>
      <c r="X35" s="76">
        <f>分析係数表!E38</f>
        <v>4.0833430787822089E-2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8.8216360263846383E-3</v>
      </c>
      <c r="I36" s="110">
        <f t="shared" si="1"/>
        <v>8.8216360263846383E-3</v>
      </c>
      <c r="J36" s="85">
        <f>分析係数表!G39</f>
        <v>0.3542438962035025</v>
      </c>
      <c r="K36" s="111">
        <f t="shared" si="2"/>
        <v>3.1250107168756779E-3</v>
      </c>
      <c r="L36" s="79"/>
      <c r="M36" s="80"/>
      <c r="N36" s="81">
        <f>分析係数表!H39</f>
        <v>3.5817057247689217E-3</v>
      </c>
      <c r="O36" s="82">
        <f t="shared" si="3"/>
        <v>7.3186996876241639E-2</v>
      </c>
      <c r="P36" s="76">
        <f>分析係数表!C39</f>
        <v>1</v>
      </c>
      <c r="Q36" s="82">
        <f t="shared" si="4"/>
        <v>7.3186996876241639E-2</v>
      </c>
      <c r="R36" s="83">
        <v>8.0168063897772882E-2</v>
      </c>
      <c r="S36" s="84">
        <f t="shared" si="5"/>
        <v>8.898969992415752E-2</v>
      </c>
      <c r="T36" s="85">
        <f>分析係数表!F39</f>
        <v>0.7050204525118241</v>
      </c>
      <c r="U36" s="86">
        <f t="shared" si="6"/>
        <v>6.2739558509420978E-2</v>
      </c>
      <c r="V36" s="87">
        <f>分析係数表!D39</f>
        <v>5.942413396395245E-2</v>
      </c>
      <c r="W36" s="88">
        <f t="shared" si="7"/>
        <v>0</v>
      </c>
      <c r="X36" s="76">
        <f>分析係数表!E39</f>
        <v>7.513102390387319E-2</v>
      </c>
      <c r="Y36" s="89">
        <f t="shared" si="8"/>
        <v>0</v>
      </c>
    </row>
    <row r="37" spans="1:25" x14ac:dyDescent="0.2">
      <c r="A37" s="6" t="s">
        <v>25</v>
      </c>
      <c r="B37" s="5" t="s">
        <v>40</v>
      </c>
      <c r="C37" s="90"/>
      <c r="D37" s="107">
        <f>投入係数表!AM37</f>
        <v>1.6604400166044003E-4</v>
      </c>
      <c r="E37" s="110">
        <f t="shared" si="9"/>
        <v>1.6604400166044003E-2</v>
      </c>
      <c r="F37" s="85">
        <f>分析係数表!C40</f>
        <v>1</v>
      </c>
      <c r="G37" s="110">
        <f t="shared" si="0"/>
        <v>1.6604400166044003E-2</v>
      </c>
      <c r="H37" s="110">
        <v>2.7559453552556339E-2</v>
      </c>
      <c r="I37" s="110">
        <f t="shared" si="1"/>
        <v>2.7559453552556339E-2</v>
      </c>
      <c r="J37" s="85">
        <f>分析係数表!G40</f>
        <v>0.54480720679366534</v>
      </c>
      <c r="K37" s="111">
        <f t="shared" si="2"/>
        <v>1.5014588910727976E-2</v>
      </c>
      <c r="L37" s="79"/>
      <c r="M37" s="80"/>
      <c r="N37" s="81">
        <f>分析係数表!H40</f>
        <v>3.1654426986686419E-2</v>
      </c>
      <c r="O37" s="82">
        <f t="shared" si="3"/>
        <v>0.64681261583635619</v>
      </c>
      <c r="P37" s="76">
        <f>分析係数表!C40</f>
        <v>1</v>
      </c>
      <c r="Q37" s="82">
        <f t="shared" si="4"/>
        <v>0.64681261583635619</v>
      </c>
      <c r="R37" s="83">
        <v>0.65198463326953482</v>
      </c>
      <c r="S37" s="84">
        <f t="shared" si="5"/>
        <v>0.67954408682209111</v>
      </c>
      <c r="T37" s="85">
        <f>分析係数表!F40</f>
        <v>0.74295960523295845</v>
      </c>
      <c r="U37" s="86">
        <f t="shared" si="6"/>
        <v>0.50487380648373203</v>
      </c>
      <c r="V37" s="87">
        <f>分析係数表!D40</f>
        <v>9.2672710580674778E-2</v>
      </c>
      <c r="W37" s="88">
        <f t="shared" si="7"/>
        <v>0</v>
      </c>
      <c r="X37" s="76">
        <f>分析係数表!E40</f>
        <v>5.6242827633692906E-2</v>
      </c>
      <c r="Y37" s="89">
        <f t="shared" si="8"/>
        <v>0</v>
      </c>
    </row>
    <row r="38" spans="1:25" x14ac:dyDescent="0.2">
      <c r="A38" s="6" t="s">
        <v>26</v>
      </c>
      <c r="B38" s="5" t="s">
        <v>277</v>
      </c>
      <c r="C38" s="90"/>
      <c r="D38" s="107">
        <f>投入係数表!AM38</f>
        <v>6.2266500622665003E-5</v>
      </c>
      <c r="E38" s="110">
        <f t="shared" si="9"/>
        <v>6.2266500622665004E-3</v>
      </c>
      <c r="F38" s="85">
        <f>分析係数表!C41</f>
        <v>0.7716092186228849</v>
      </c>
      <c r="G38" s="110">
        <f t="shared" si="0"/>
        <v>4.804540589183592E-3</v>
      </c>
      <c r="H38" s="110">
        <v>9.5348894547385571E-3</v>
      </c>
      <c r="I38" s="110">
        <f t="shared" si="1"/>
        <v>9.5348894547385571E-3</v>
      </c>
      <c r="J38" s="85">
        <f>分析係数表!G41</f>
        <v>0.4437271381292458</v>
      </c>
      <c r="K38" s="111">
        <f t="shared" si="2"/>
        <v>4.2308892101298647E-3</v>
      </c>
      <c r="L38" s="79"/>
      <c r="M38" s="80"/>
      <c r="N38" s="81">
        <f>分析係数表!H41</f>
        <v>4.8285080570498094E-2</v>
      </c>
      <c r="O38" s="82">
        <f t="shared" si="3"/>
        <v>0.98663606461139686</v>
      </c>
      <c r="P38" s="76">
        <f>分析係数表!C41</f>
        <v>0.7716092186228849</v>
      </c>
      <c r="Q38" s="82">
        <f t="shared" si="4"/>
        <v>0.76129748287995813</v>
      </c>
      <c r="R38" s="83">
        <v>0.77586688519725133</v>
      </c>
      <c r="S38" s="84">
        <f t="shared" si="5"/>
        <v>0.7854017746519899</v>
      </c>
      <c r="T38" s="85">
        <f>分析係数表!F41</f>
        <v>0.54924555826511057</v>
      </c>
      <c r="U38" s="86">
        <f t="shared" si="6"/>
        <v>0.43137843618114075</v>
      </c>
      <c r="V38" s="87">
        <f>分析係数表!D41</f>
        <v>0.13055216861174013</v>
      </c>
      <c r="W38" s="88">
        <f t="shared" si="7"/>
        <v>0</v>
      </c>
      <c r="X38" s="76">
        <f>分析係数表!E41</f>
        <v>0.12144552342797423</v>
      </c>
      <c r="Y38" s="89">
        <f t="shared" si="8"/>
        <v>0</v>
      </c>
    </row>
    <row r="39" spans="1:25" x14ac:dyDescent="0.2">
      <c r="A39" s="6" t="s">
        <v>51</v>
      </c>
      <c r="B39" s="5" t="s">
        <v>368</v>
      </c>
      <c r="C39" s="90"/>
      <c r="D39" s="107">
        <f>投入係数表!AM39</f>
        <v>2.8089110280891103E-3</v>
      </c>
      <c r="E39" s="110">
        <f t="shared" si="9"/>
        <v>0.28089110280891105</v>
      </c>
      <c r="F39" s="85">
        <f>分析係数表!C42</f>
        <v>0.97588334268087495</v>
      </c>
      <c r="G39" s="110">
        <f>E39*F39</f>
        <v>0.27411694833847744</v>
      </c>
      <c r="H39" s="110">
        <v>0.29925499242932191</v>
      </c>
      <c r="I39" s="110">
        <f>C39+H39</f>
        <v>0.29925499242932191</v>
      </c>
      <c r="J39" s="85">
        <f>分析係数表!G42</f>
        <v>0.48510773130544993</v>
      </c>
      <c r="K39" s="111">
        <f>I39*J39</f>
        <v>0.14517091045921796</v>
      </c>
      <c r="L39" s="79"/>
      <c r="M39" s="80"/>
      <c r="N39" s="81">
        <f>分析係数表!H42</f>
        <v>1.103120860117981E-2</v>
      </c>
      <c r="O39" s="82">
        <f t="shared" si="3"/>
        <v>0.22540685680921016</v>
      </c>
      <c r="P39" s="76">
        <f>分析係数表!C42</f>
        <v>0.97588334268087495</v>
      </c>
      <c r="Q39" s="82">
        <f>O39*P39</f>
        <v>0.21997079688616136</v>
      </c>
      <c r="R39" s="83">
        <v>0.2330653381683252</v>
      </c>
      <c r="S39" s="84">
        <f>I39+R39</f>
        <v>0.53232033059764716</v>
      </c>
      <c r="T39" s="85">
        <f>分析係数表!F42</f>
        <v>0.55931558935361214</v>
      </c>
      <c r="U39" s="86">
        <f>S39*T39</f>
        <v>0.29773505943313266</v>
      </c>
      <c r="V39" s="87">
        <f>分析係数表!D42</f>
        <v>8.2382762991128011E-2</v>
      </c>
      <c r="W39" s="88">
        <f>ROUND(S39*V39,0)</f>
        <v>0</v>
      </c>
      <c r="X39" s="76">
        <f>分析係数表!E42</f>
        <v>7.5982256020278832E-2</v>
      </c>
      <c r="Y39" s="89">
        <f>ROUND(S39*X39,0)</f>
        <v>0</v>
      </c>
    </row>
    <row r="40" spans="1:25" x14ac:dyDescent="0.2">
      <c r="A40" s="6" t="s">
        <v>195</v>
      </c>
      <c r="B40" s="5" t="s">
        <v>41</v>
      </c>
      <c r="C40" s="90"/>
      <c r="D40" s="107">
        <f>投入係数表!AM40</f>
        <v>3.374152483741525E-2</v>
      </c>
      <c r="E40" s="110">
        <f t="shared" si="9"/>
        <v>3.3741524837415251</v>
      </c>
      <c r="F40" s="85">
        <f>分析係数表!C43</f>
        <v>0.34022693007694482</v>
      </c>
      <c r="G40" s="110">
        <f>E40*F40</f>
        <v>1.1479775411548776</v>
      </c>
      <c r="H40" s="110">
        <v>1.6322158421767512</v>
      </c>
      <c r="I40" s="110">
        <f>C40+H40</f>
        <v>1.6322158421767512</v>
      </c>
      <c r="J40" s="85">
        <f>分析係数表!G43</f>
        <v>0.33724329370148376</v>
      </c>
      <c r="K40" s="111">
        <f>I40*J40</f>
        <v>0.5504538466474288</v>
      </c>
      <c r="L40" s="79"/>
      <c r="M40" s="80"/>
      <c r="N40" s="81">
        <f>分析係数表!H43</f>
        <v>3.0928867340200058E-2</v>
      </c>
      <c r="O40" s="82">
        <f t="shared" si="3"/>
        <v>0.63198684966195884</v>
      </c>
      <c r="P40" s="76">
        <f>分析係数表!C43</f>
        <v>0.34022693007694482</v>
      </c>
      <c r="Q40" s="82">
        <f>O40*P40</f>
        <v>0.2150189457094879</v>
      </c>
      <c r="R40" s="83">
        <v>0.47193465172228122</v>
      </c>
      <c r="S40" s="84">
        <f>I40+R40</f>
        <v>2.1041504938990325</v>
      </c>
      <c r="T40" s="85">
        <f>分析係数表!F43</f>
        <v>0.5626289672791589</v>
      </c>
      <c r="U40" s="86">
        <f>S40*T40</f>
        <v>1.1838560193823449</v>
      </c>
      <c r="V40" s="87">
        <f>分析係数表!D43</f>
        <v>0.16253561953424389</v>
      </c>
      <c r="W40" s="88">
        <f>ROUND(S40*V40,0)</f>
        <v>0</v>
      </c>
      <c r="X40" s="76">
        <f>分析係数表!E43</f>
        <v>0.12361206642429007</v>
      </c>
      <c r="Y40" s="89">
        <f>ROUND(S40*X40,0)</f>
        <v>0</v>
      </c>
    </row>
    <row r="41" spans="1:25" x14ac:dyDescent="0.2">
      <c r="A41" s="6" t="s">
        <v>341</v>
      </c>
      <c r="B41" s="5" t="s">
        <v>42</v>
      </c>
      <c r="C41" s="201">
        <f>最終需要_まとめ!C42</f>
        <v>100</v>
      </c>
      <c r="D41" s="107">
        <f>投入係数表!AM41</f>
        <v>1.5483603154836031E-2</v>
      </c>
      <c r="E41" s="110">
        <f t="shared" si="9"/>
        <v>1.5483603154836032</v>
      </c>
      <c r="F41" s="85">
        <f>分析係数表!C44</f>
        <v>0.45077084579422144</v>
      </c>
      <c r="G41" s="110">
        <f>E41*F41</f>
        <v>0.69795568900475136</v>
      </c>
      <c r="H41" s="110">
        <v>0.70912393845257993</v>
      </c>
      <c r="I41" s="110">
        <f>C41+H41</f>
        <v>100.70912393845258</v>
      </c>
      <c r="J41" s="85">
        <f>分析係数表!G44</f>
        <v>0.26937180019371798</v>
      </c>
      <c r="K41" s="111">
        <f>I41*J41</f>
        <v>27.128198011233227</v>
      </c>
      <c r="L41" s="79"/>
      <c r="M41" s="80"/>
      <c r="N41" s="81">
        <f>分析係数表!H44</f>
        <v>0.10969619474561307</v>
      </c>
      <c r="O41" s="82">
        <f t="shared" si="3"/>
        <v>2.2414837172868904</v>
      </c>
      <c r="P41" s="76">
        <f>分析係数表!C44</f>
        <v>0.45077084579422144</v>
      </c>
      <c r="Q41" s="82">
        <f>O41*P41</f>
        <v>1.0103955110753871</v>
      </c>
      <c r="R41" s="83">
        <v>1.0265090843074351</v>
      </c>
      <c r="S41" s="84">
        <f>I41+R41</f>
        <v>101.73563302276001</v>
      </c>
      <c r="T41" s="85">
        <f>分析係数表!F44</f>
        <v>0.50977584059775838</v>
      </c>
      <c r="U41" s="86">
        <f>S41*T41</f>
        <v>51.862367842922552</v>
      </c>
      <c r="V41" s="87">
        <f>分析係数表!D44</f>
        <v>0.18714542687145427</v>
      </c>
      <c r="W41" s="88">
        <f>ROUND(S41*V41,0)</f>
        <v>19</v>
      </c>
      <c r="X41" s="76">
        <f>分析係数表!E44</f>
        <v>0.13900650339006504</v>
      </c>
      <c r="Y41" s="89">
        <f>ROUND(S41*X41,0)</f>
        <v>14</v>
      </c>
    </row>
    <row r="42" spans="1:25" x14ac:dyDescent="0.2">
      <c r="A42" s="6" t="s">
        <v>342</v>
      </c>
      <c r="B42" s="5" t="s">
        <v>279</v>
      </c>
      <c r="C42" s="90"/>
      <c r="D42" s="107">
        <f>投入係数表!AM42</f>
        <v>1.1484710114847102E-3</v>
      </c>
      <c r="E42" s="110">
        <f t="shared" si="9"/>
        <v>0.11484710114847102</v>
      </c>
      <c r="F42" s="85">
        <f>分析係数表!C45</f>
        <v>1</v>
      </c>
      <c r="G42" s="110">
        <f>E42*F42</f>
        <v>0.11484710114847102</v>
      </c>
      <c r="H42" s="110">
        <v>0.13558297500127928</v>
      </c>
      <c r="I42" s="110">
        <f>C42+H42</f>
        <v>0.13558297500127928</v>
      </c>
      <c r="J42" s="85">
        <f>分析係数表!G45</f>
        <v>0</v>
      </c>
      <c r="K42" s="111">
        <f>I42*J42</f>
        <v>0</v>
      </c>
      <c r="L42" s="79"/>
      <c r="M42" s="80"/>
      <c r="N42" s="81">
        <f>分析係数表!H45</f>
        <v>0</v>
      </c>
      <c r="O42" s="82">
        <f t="shared" si="3"/>
        <v>0</v>
      </c>
      <c r="P42" s="76">
        <f>分析係数表!C45</f>
        <v>1</v>
      </c>
      <c r="Q42" s="82">
        <f>O42*P42</f>
        <v>0</v>
      </c>
      <c r="R42" s="83">
        <v>1.2149717898886284E-2</v>
      </c>
      <c r="S42" s="84">
        <f>I42+R42</f>
        <v>0.14773269290016555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4.6008025460080254E-3</v>
      </c>
      <c r="E43" s="110">
        <f t="shared" si="9"/>
        <v>0.46008025460080254</v>
      </c>
      <c r="F43" s="85">
        <f>分析係数表!C46</f>
        <v>7.4198450828512619E-2</v>
      </c>
      <c r="G43" s="110">
        <f>E43*F43</f>
        <v>3.4137242148167213E-2</v>
      </c>
      <c r="H43" s="110">
        <v>4.6547554267914772E-2</v>
      </c>
      <c r="I43" s="110">
        <f>C43+H43</f>
        <v>4.6547554267914772E-2</v>
      </c>
      <c r="J43" s="85">
        <f>分析係数表!G46</f>
        <v>9.2287409360580098E-3</v>
      </c>
      <c r="K43" s="111">
        <f>I43*J43</f>
        <v>4.2957531954568675E-4</v>
      </c>
      <c r="L43" s="79"/>
      <c r="M43" s="80"/>
      <c r="N43" s="81">
        <f>分析係数表!H46</f>
        <v>2.0514344703613255E-2</v>
      </c>
      <c r="O43" s="82">
        <f t="shared" si="3"/>
        <v>0.41918108217512795</v>
      </c>
      <c r="P43" s="76">
        <f>分析係数表!C46</f>
        <v>7.4198450828512619E-2</v>
      </c>
      <c r="Q43" s="82">
        <f>O43*P43</f>
        <v>3.1102586914013939E-2</v>
      </c>
      <c r="R43" s="83">
        <v>3.683575190143603E-2</v>
      </c>
      <c r="S43" s="84">
        <f>I43+R43</f>
        <v>8.3383306169350802E-2</v>
      </c>
      <c r="T43" s="85">
        <f>分析係数表!F46</f>
        <v>0.31311799604482532</v>
      </c>
      <c r="U43" s="86">
        <f>S43*T43</f>
        <v>2.6108813731339244E-2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108">
        <f>投入係数表!AM44</f>
        <v>0.46885983118859831</v>
      </c>
      <c r="E44" s="96">
        <f>SUM(E5:E43)</f>
        <v>46.885983118859848</v>
      </c>
      <c r="F44" s="98">
        <f>分析係数表!C47</f>
        <v>0.51595339019249375</v>
      </c>
      <c r="G44" s="96">
        <f>SUM(G5:G43)</f>
        <v>16.593318192537499</v>
      </c>
      <c r="H44" s="96">
        <f>SUM(H5:H43)</f>
        <v>19.087809387156312</v>
      </c>
      <c r="I44" s="96">
        <f>SUM(I5:I43)</f>
        <v>119.08780938715631</v>
      </c>
      <c r="J44" s="98">
        <f>分析係数表!G47</f>
        <v>0.27631170572057684</v>
      </c>
      <c r="K44" s="112">
        <f>SUM(K5:K43)</f>
        <v>32.572092648271429</v>
      </c>
      <c r="L44" s="94">
        <f>最終需要_まとめ!$L$33</f>
        <v>0.62733333333333341</v>
      </c>
      <c r="M44" s="91">
        <f>K44*L44</f>
        <v>20.433559454682278</v>
      </c>
      <c r="N44" s="95">
        <f>分析係数表!H47</f>
        <v>1</v>
      </c>
      <c r="O44" s="96">
        <f>SUM(O5:O43)</f>
        <v>20.433559454682282</v>
      </c>
      <c r="P44" s="92">
        <f>分析係数表!C47</f>
        <v>0.51595339019249375</v>
      </c>
      <c r="Q44" s="96">
        <f>SUM(Q5:Q43)</f>
        <v>11.69745287913768</v>
      </c>
      <c r="R44" s="91">
        <f>SUM(R5:R43)</f>
        <v>13.184246218830856</v>
      </c>
      <c r="S44" s="97">
        <f>SUM(S5:S43)</f>
        <v>132.27205560598716</v>
      </c>
      <c r="T44" s="98">
        <f>分析係数表!F47</f>
        <v>0.58636886885395456</v>
      </c>
      <c r="U44" s="99">
        <f>SUM(U5:U43)</f>
        <v>71.128840563274153</v>
      </c>
      <c r="V44" s="100">
        <f>分析係数表!D47</f>
        <v>7.5124891062718996E-2</v>
      </c>
      <c r="W44" s="101">
        <f>SUM(W5:W43)</f>
        <v>20</v>
      </c>
      <c r="X44" s="92">
        <f>分析係数表!E47</f>
        <v>6.0854966829428862E-2</v>
      </c>
      <c r="Y44" s="102">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283</v>
      </c>
      <c r="S2" s="3" t="s">
        <v>153</v>
      </c>
      <c r="U2" s="64" t="s">
        <v>210</v>
      </c>
      <c r="W2" s="3" t="s">
        <v>130</v>
      </c>
      <c r="Y2" s="3" t="s">
        <v>154</v>
      </c>
    </row>
    <row r="3" spans="1:25" ht="44" x14ac:dyDescent="0.2">
      <c r="B3" s="65"/>
      <c r="C3" s="66" t="s">
        <v>228</v>
      </c>
      <c r="D3" s="66" t="s">
        <v>319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4.9649173197653385E-3</v>
      </c>
      <c r="G5" s="110">
        <f t="shared" ref="G5:G38" si="0">E5*F5</f>
        <v>0</v>
      </c>
      <c r="H5" s="110">
        <f t="array" ref="H5:H43">MMULT(逆行列係数!C5:AO43,'38'!G5:G43)</f>
        <v>3.4535340129163435E-5</v>
      </c>
      <c r="I5" s="110">
        <f t="shared" ref="I5:I38" si="1">C5+H5</f>
        <v>3.4535340129163435E-5</v>
      </c>
      <c r="J5" s="85">
        <f>分析係数表!G8</f>
        <v>0.11989459815546773</v>
      </c>
      <c r="K5" s="111">
        <f t="shared" ref="K5:K38" si="2">I5*J5</f>
        <v>4.1406007269484491E-6</v>
      </c>
      <c r="L5" s="79" t="s">
        <v>178</v>
      </c>
      <c r="M5" s="80" t="s">
        <v>178</v>
      </c>
      <c r="N5" s="81">
        <f>分析係数表!H8</f>
        <v>9.9138626395589742E-3</v>
      </c>
      <c r="O5" s="82">
        <f t="shared" ref="O5:O43" si="3">$M$44*N5</f>
        <v>0.13835990704658477</v>
      </c>
      <c r="P5" s="76">
        <f>分析係数表!C8</f>
        <v>4.9649173197653385E-3</v>
      </c>
      <c r="Q5" s="82">
        <f t="shared" ref="Q5:Q38" si="4">O5*P5</f>
        <v>6.8694549885671104E-4</v>
      </c>
      <c r="R5" s="83">
        <f t="array" ref="R5:R43">MMULT(逆行列係数!C5:AO43,'38'!Q5:Q43)</f>
        <v>1.0400724297713348E-3</v>
      </c>
      <c r="S5" s="84">
        <f t="shared" ref="S5:S38" si="5">I5+R5</f>
        <v>1.0746077699004982E-3</v>
      </c>
      <c r="T5" s="85">
        <f>分析係数表!F8</f>
        <v>0.45454545454545453</v>
      </c>
      <c r="U5" s="86">
        <f t="shared" ref="U5:U38" si="6">S5*T5</f>
        <v>4.8845807722749913E-4</v>
      </c>
      <c r="V5" s="87">
        <f>分析係数表!D8</f>
        <v>0.96442687747035571</v>
      </c>
      <c r="W5" s="88">
        <f t="shared" ref="W5:W38" si="7">ROUND(S5*V5,0)</f>
        <v>0</v>
      </c>
      <c r="X5" s="76">
        <f>分析係数表!E8</f>
        <v>0.8458498023715415</v>
      </c>
      <c r="Y5" s="89">
        <f t="shared" ref="Y5:Y38" si="8">ROUND(S5*X5,0)</f>
        <v>0</v>
      </c>
    </row>
    <row r="6" spans="1:25" x14ac:dyDescent="0.2">
      <c r="A6" s="6" t="s">
        <v>220</v>
      </c>
      <c r="B6" s="5" t="s">
        <v>266</v>
      </c>
      <c r="C6" s="90"/>
      <c r="D6" s="107">
        <f>投入係数表!AN6</f>
        <v>0</v>
      </c>
      <c r="E6" s="110">
        <f t="shared" ref="E6:E43" si="9">$C$42*D6</f>
        <v>0</v>
      </c>
      <c r="F6" s="85">
        <f>分析係数表!C9</f>
        <v>0.15391380826737022</v>
      </c>
      <c r="G6" s="110">
        <f t="shared" si="0"/>
        <v>0</v>
      </c>
      <c r="H6" s="110">
        <v>1.219202640047243E-3</v>
      </c>
      <c r="I6" s="110">
        <f t="shared" si="1"/>
        <v>1.219202640047243E-3</v>
      </c>
      <c r="J6" s="85">
        <f>分析係数表!G9</f>
        <v>0.24468085106382978</v>
      </c>
      <c r="K6" s="111">
        <f t="shared" si="2"/>
        <v>2.9831553958602756E-4</v>
      </c>
      <c r="L6" s="79"/>
      <c r="M6" s="80"/>
      <c r="N6" s="81">
        <f>分析係数表!H9</f>
        <v>5.2529564767522905E-4</v>
      </c>
      <c r="O6" s="82">
        <f t="shared" si="3"/>
        <v>7.3311341529292626E-3</v>
      </c>
      <c r="P6" s="76">
        <f>分析係数表!C9</f>
        <v>0.15391380826737022</v>
      </c>
      <c r="Q6" s="82">
        <f t="shared" si="4"/>
        <v>1.1283627763963241E-3</v>
      </c>
      <c r="R6" s="83">
        <v>1.3082808382596104E-3</v>
      </c>
      <c r="S6" s="84">
        <f t="shared" si="5"/>
        <v>2.5274834783068534E-3</v>
      </c>
      <c r="T6" s="85">
        <f>分析係数表!F9</f>
        <v>0.66489361702127658</v>
      </c>
      <c r="U6" s="86">
        <f t="shared" si="6"/>
        <v>1.6805076318529609E-3</v>
      </c>
      <c r="V6" s="87">
        <f>分析係数表!D9</f>
        <v>4.2553191489361701E-2</v>
      </c>
      <c r="W6" s="88">
        <f t="shared" si="7"/>
        <v>0</v>
      </c>
      <c r="X6" s="76">
        <f>分析係数表!E9</f>
        <v>3.7234042553191488E-2</v>
      </c>
      <c r="Y6" s="89">
        <f t="shared" si="8"/>
        <v>0</v>
      </c>
    </row>
    <row r="7" spans="1:25" x14ac:dyDescent="0.2">
      <c r="A7" s="6" t="s">
        <v>221</v>
      </c>
      <c r="B7" s="5" t="s">
        <v>267</v>
      </c>
      <c r="C7" s="90"/>
      <c r="D7" s="107">
        <f>投入係数表!AN7</f>
        <v>0</v>
      </c>
      <c r="E7" s="110">
        <f t="shared" si="9"/>
        <v>0</v>
      </c>
      <c r="F7" s="85">
        <f>分析係数表!C10</f>
        <v>3.7301329873500322E-3</v>
      </c>
      <c r="G7" s="110">
        <f t="shared" si="0"/>
        <v>0</v>
      </c>
      <c r="H7" s="110">
        <v>2.150716165119364E-6</v>
      </c>
      <c r="I7" s="110">
        <f t="shared" si="1"/>
        <v>2.150716165119364E-6</v>
      </c>
      <c r="J7" s="85">
        <f>分析係数表!G10</f>
        <v>0.17857142857142858</v>
      </c>
      <c r="K7" s="111">
        <f t="shared" si="2"/>
        <v>3.8405645805702927E-7</v>
      </c>
      <c r="L7" s="79"/>
      <c r="M7" s="80"/>
      <c r="N7" s="81">
        <f>分析係数表!H10</f>
        <v>9.7827374022421611E-4</v>
      </c>
      <c r="O7" s="82">
        <f t="shared" si="3"/>
        <v>1.3652989625198064E-2</v>
      </c>
      <c r="P7" s="76">
        <f>分析係数表!C10</f>
        <v>3.7301329873500322E-3</v>
      </c>
      <c r="Q7" s="82">
        <f t="shared" si="4"/>
        <v>5.0927466976899053E-5</v>
      </c>
      <c r="R7" s="83">
        <v>1.0015707522922472E-4</v>
      </c>
      <c r="S7" s="84">
        <f t="shared" si="5"/>
        <v>1.0230779139434408E-4</v>
      </c>
      <c r="T7" s="85">
        <f>分析係数表!F10</f>
        <v>0.5178571428571429</v>
      </c>
      <c r="U7" s="86">
        <f t="shared" si="6"/>
        <v>5.298082054349962E-5</v>
      </c>
      <c r="V7" s="87">
        <f>分析係数表!D10</f>
        <v>0</v>
      </c>
      <c r="W7" s="88">
        <f t="shared" si="7"/>
        <v>0</v>
      </c>
      <c r="X7" s="76">
        <f>分析係数表!E10</f>
        <v>0</v>
      </c>
      <c r="Y7" s="89">
        <f t="shared" si="8"/>
        <v>0</v>
      </c>
    </row>
    <row r="8" spans="1:25" x14ac:dyDescent="0.2">
      <c r="A8" s="6" t="s">
        <v>222</v>
      </c>
      <c r="B8" s="5" t="s">
        <v>27</v>
      </c>
      <c r="C8" s="90"/>
      <c r="D8" s="107">
        <f>投入係数表!AN8</f>
        <v>0</v>
      </c>
      <c r="E8" s="110">
        <f t="shared" si="9"/>
        <v>0</v>
      </c>
      <c r="F8" s="85">
        <f>分析係数表!C11</f>
        <v>0.13696369636963701</v>
      </c>
      <c r="G8" s="110">
        <f t="shared" si="0"/>
        <v>0</v>
      </c>
      <c r="H8" s="110">
        <v>2.7128548283866993E-3</v>
      </c>
      <c r="I8" s="110">
        <f t="shared" si="1"/>
        <v>2.7128548283866993E-3</v>
      </c>
      <c r="J8" s="85">
        <f>分析係数表!G11</f>
        <v>0.3392857142857143</v>
      </c>
      <c r="K8" s="111">
        <f t="shared" si="2"/>
        <v>9.2043288820263015E-4</v>
      </c>
      <c r="L8" s="79"/>
      <c r="M8" s="80"/>
      <c r="N8" s="81">
        <f>分析係数表!H11</f>
        <v>-1.9072761791536302E-5</v>
      </c>
      <c r="O8" s="82">
        <f t="shared" si="3"/>
        <v>-2.6618338830605487E-4</v>
      </c>
      <c r="P8" s="76">
        <f>分析係数表!C11</f>
        <v>0.13696369636963701</v>
      </c>
      <c r="Q8" s="82">
        <f t="shared" si="4"/>
        <v>-3.6457460774591686E-5</v>
      </c>
      <c r="R8" s="83">
        <v>6.708887718097136E-4</v>
      </c>
      <c r="S8" s="84">
        <f t="shared" si="5"/>
        <v>3.3837436001964128E-3</v>
      </c>
      <c r="T8" s="85">
        <f>分析係数表!F11</f>
        <v>0.56043956043956045</v>
      </c>
      <c r="U8" s="86">
        <f t="shared" si="6"/>
        <v>1.8963837759342534E-3</v>
      </c>
      <c r="V8" s="87">
        <f>分析係数表!D11</f>
        <v>6.868131868131868E-3</v>
      </c>
      <c r="W8" s="88">
        <f t="shared" si="7"/>
        <v>0</v>
      </c>
      <c r="X8" s="76">
        <f>分析係数表!E11</f>
        <v>5.4945054945054949E-3</v>
      </c>
      <c r="Y8" s="89">
        <f t="shared" si="8"/>
        <v>0</v>
      </c>
    </row>
    <row r="9" spans="1:25" x14ac:dyDescent="0.2">
      <c r="A9" s="6" t="s">
        <v>223</v>
      </c>
      <c r="B9" s="5" t="s">
        <v>191</v>
      </c>
      <c r="C9" s="90"/>
      <c r="D9" s="107">
        <f>投入係数表!AN9</f>
        <v>0</v>
      </c>
      <c r="E9" s="110">
        <f t="shared" si="9"/>
        <v>0</v>
      </c>
      <c r="F9" s="85">
        <f>分析係数表!C12</f>
        <v>0.20704451619317732</v>
      </c>
      <c r="G9" s="110">
        <f t="shared" si="0"/>
        <v>0</v>
      </c>
      <c r="H9" s="110">
        <v>2.843511972429318E-3</v>
      </c>
      <c r="I9" s="110">
        <f t="shared" si="1"/>
        <v>2.843511972429318E-3</v>
      </c>
      <c r="J9" s="85">
        <f>分析係数表!G12</f>
        <v>0.14105339609201503</v>
      </c>
      <c r="K9" s="111">
        <f t="shared" si="2"/>
        <v>4.0108702053945951E-4</v>
      </c>
      <c r="L9" s="79"/>
      <c r="M9" s="80"/>
      <c r="N9" s="81">
        <f>分析係数表!H12</f>
        <v>8.4721207878004259E-2</v>
      </c>
      <c r="O9" s="82">
        <f t="shared" si="3"/>
        <v>1.1823866108554959</v>
      </c>
      <c r="P9" s="76">
        <f>分析係数表!C12</f>
        <v>0.20704451619317732</v>
      </c>
      <c r="Q9" s="82">
        <f t="shared" si="4"/>
        <v>0.24480666379786678</v>
      </c>
      <c r="R9" s="83">
        <v>0.27925628422696958</v>
      </c>
      <c r="S9" s="84">
        <f t="shared" si="5"/>
        <v>0.2820997961993989</v>
      </c>
      <c r="T9" s="85">
        <f>分析係数表!F12</f>
        <v>0.31004441526879617</v>
      </c>
      <c r="U9" s="86">
        <f t="shared" si="6"/>
        <v>8.7463466360089198E-2</v>
      </c>
      <c r="V9" s="87">
        <f>分析係数表!D12</f>
        <v>2.1317233962316856E-2</v>
      </c>
      <c r="W9" s="88">
        <f t="shared" si="7"/>
        <v>0</v>
      </c>
      <c r="X9" s="76">
        <f>分析係数表!E12</f>
        <v>2.1753704764166097E-2</v>
      </c>
      <c r="Y9" s="89">
        <f t="shared" si="8"/>
        <v>0</v>
      </c>
    </row>
    <row r="10" spans="1:25" x14ac:dyDescent="0.2">
      <c r="A10" s="6" t="s">
        <v>224</v>
      </c>
      <c r="B10" s="5" t="s">
        <v>28</v>
      </c>
      <c r="C10" s="90"/>
      <c r="D10" s="107">
        <f>投入係数表!AN10</f>
        <v>2.1593090211132437E-2</v>
      </c>
      <c r="E10" s="110">
        <f t="shared" si="9"/>
        <v>2.1593090211132435</v>
      </c>
      <c r="F10" s="85">
        <f>分析係数表!C13</f>
        <v>0</v>
      </c>
      <c r="G10" s="110">
        <f t="shared" si="0"/>
        <v>0</v>
      </c>
      <c r="H10" s="110">
        <v>0</v>
      </c>
      <c r="I10" s="110">
        <f t="shared" si="1"/>
        <v>0</v>
      </c>
      <c r="J10" s="85">
        <f>分析係数表!G13</f>
        <v>0.24503025064822817</v>
      </c>
      <c r="K10" s="111">
        <f t="shared" si="2"/>
        <v>0</v>
      </c>
      <c r="L10" s="79"/>
      <c r="M10" s="80"/>
      <c r="N10" s="81">
        <f>分析係数表!H13</f>
        <v>1.3607620839853172E-2</v>
      </c>
      <c r="O10" s="82">
        <f t="shared" si="3"/>
        <v>0.18991075658185741</v>
      </c>
      <c r="P10" s="76">
        <f>分析係数表!C13</f>
        <v>0</v>
      </c>
      <c r="Q10" s="82">
        <f t="shared" si="4"/>
        <v>0</v>
      </c>
      <c r="R10" s="83">
        <v>0</v>
      </c>
      <c r="S10" s="84">
        <f t="shared" si="5"/>
        <v>0</v>
      </c>
      <c r="T10" s="85">
        <f>分析係数表!F13</f>
        <v>0.38375108038029387</v>
      </c>
      <c r="U10" s="86">
        <f t="shared" si="6"/>
        <v>0</v>
      </c>
      <c r="V10" s="87">
        <f>分析係数表!D13</f>
        <v>0.14001728608470182</v>
      </c>
      <c r="W10" s="88">
        <f t="shared" si="7"/>
        <v>0</v>
      </c>
      <c r="X10" s="76">
        <f>分析係数表!E13</f>
        <v>0.11279170267934313</v>
      </c>
      <c r="Y10" s="89">
        <f t="shared" si="8"/>
        <v>0</v>
      </c>
    </row>
    <row r="11" spans="1:25" x14ac:dyDescent="0.2">
      <c r="A11" s="6" t="s">
        <v>225</v>
      </c>
      <c r="B11" s="5" t="s">
        <v>268</v>
      </c>
      <c r="C11" s="90"/>
      <c r="D11" s="107">
        <f>投入係数表!AN11</f>
        <v>0.14491362763915547</v>
      </c>
      <c r="E11" s="110">
        <f t="shared" si="9"/>
        <v>14.491362763915546</v>
      </c>
      <c r="F11" s="85">
        <f>分析係数表!C14</f>
        <v>3.4828780992665287E-2</v>
      </c>
      <c r="G11" s="110">
        <f t="shared" si="0"/>
        <v>0.50471649998967927</v>
      </c>
      <c r="H11" s="110">
        <v>0.52502960923827635</v>
      </c>
      <c r="I11" s="110">
        <f t="shared" si="1"/>
        <v>0.52502960923827635</v>
      </c>
      <c r="J11" s="85">
        <f>分析係数表!G14</f>
        <v>0.17656215254614188</v>
      </c>
      <c r="K11" s="111">
        <f t="shared" si="2"/>
        <v>9.2700357957569812E-2</v>
      </c>
      <c r="L11" s="79"/>
      <c r="M11" s="80"/>
      <c r="N11" s="81">
        <f>分析係数表!H14</f>
        <v>1.0569488826143035E-3</v>
      </c>
      <c r="O11" s="82">
        <f t="shared" si="3"/>
        <v>1.4750996101960543E-2</v>
      </c>
      <c r="P11" s="76">
        <f>分析係数表!C14</f>
        <v>3.4828780992665287E-2</v>
      </c>
      <c r="Q11" s="82">
        <f t="shared" si="4"/>
        <v>5.1375921265884314E-4</v>
      </c>
      <c r="R11" s="83">
        <v>2.1668235167850618E-3</v>
      </c>
      <c r="S11" s="84">
        <f t="shared" si="5"/>
        <v>0.52719643275506145</v>
      </c>
      <c r="T11" s="85">
        <f>分析係数表!F14</f>
        <v>0.31487658438959304</v>
      </c>
      <c r="U11" s="86">
        <f t="shared" si="6"/>
        <v>0.16600181204829151</v>
      </c>
      <c r="V11" s="87">
        <f>分析係数表!D14</f>
        <v>7.0491438736935738E-2</v>
      </c>
      <c r="W11" s="88">
        <f t="shared" si="7"/>
        <v>0</v>
      </c>
      <c r="X11" s="76">
        <f>分析係数表!E14</f>
        <v>6.4487436068490098E-2</v>
      </c>
      <c r="Y11" s="89">
        <f t="shared" si="8"/>
        <v>0</v>
      </c>
    </row>
    <row r="12" spans="1:25" x14ac:dyDescent="0.2">
      <c r="A12" s="6" t="s">
        <v>226</v>
      </c>
      <c r="B12" s="5" t="s">
        <v>29</v>
      </c>
      <c r="C12" s="90"/>
      <c r="D12" s="107">
        <f>投入係数表!AN12</f>
        <v>3.838771593090211E-3</v>
      </c>
      <c r="E12" s="110">
        <f t="shared" si="9"/>
        <v>0.38387715930902111</v>
      </c>
      <c r="F12" s="85">
        <f>分析係数表!C15</f>
        <v>0</v>
      </c>
      <c r="G12" s="110">
        <f t="shared" si="0"/>
        <v>0</v>
      </c>
      <c r="H12" s="110">
        <v>0</v>
      </c>
      <c r="I12" s="110">
        <f t="shared" si="1"/>
        <v>0</v>
      </c>
      <c r="J12" s="85">
        <f>分析係数表!G15</f>
        <v>9.5595018450184505E-2</v>
      </c>
      <c r="K12" s="111">
        <f t="shared" si="2"/>
        <v>0</v>
      </c>
      <c r="L12" s="79"/>
      <c r="M12" s="80"/>
      <c r="N12" s="81">
        <f>分析係数表!H15</f>
        <v>7.7419518905477774E-3</v>
      </c>
      <c r="O12" s="82">
        <f t="shared" si="3"/>
        <v>0.10804827370323278</v>
      </c>
      <c r="P12" s="76">
        <f>分析係数表!C15</f>
        <v>0</v>
      </c>
      <c r="Q12" s="82">
        <f t="shared" si="4"/>
        <v>0</v>
      </c>
      <c r="R12" s="83">
        <v>0</v>
      </c>
      <c r="S12" s="84">
        <f t="shared" si="5"/>
        <v>0</v>
      </c>
      <c r="T12" s="85">
        <f>分析係数表!F15</f>
        <v>0.30402444649446492</v>
      </c>
      <c r="U12" s="86">
        <f t="shared" si="6"/>
        <v>0</v>
      </c>
      <c r="V12" s="87">
        <f>分析係数表!D15</f>
        <v>4.8662361623616236E-2</v>
      </c>
      <c r="W12" s="88">
        <f t="shared" si="7"/>
        <v>0</v>
      </c>
      <c r="X12" s="76">
        <f>分析係数表!E15</f>
        <v>4.289667896678967E-2</v>
      </c>
      <c r="Y12" s="89">
        <f t="shared" si="8"/>
        <v>0</v>
      </c>
    </row>
    <row r="13" spans="1:25" x14ac:dyDescent="0.2">
      <c r="A13" s="6" t="s">
        <v>227</v>
      </c>
      <c r="B13" s="5" t="s">
        <v>30</v>
      </c>
      <c r="C13" s="90"/>
      <c r="D13" s="107">
        <f>投入係数表!AN13</f>
        <v>0</v>
      </c>
      <c r="E13" s="110">
        <f t="shared" si="9"/>
        <v>0</v>
      </c>
      <c r="F13" s="85">
        <f>分析係数表!C16</f>
        <v>1.5929944110702698E-2</v>
      </c>
      <c r="G13" s="110">
        <f t="shared" si="0"/>
        <v>0</v>
      </c>
      <c r="H13" s="110">
        <v>1.0180208742112937E-2</v>
      </c>
      <c r="I13" s="110">
        <f t="shared" si="1"/>
        <v>1.0180208742112937E-2</v>
      </c>
      <c r="J13" s="85">
        <f>分析係数表!G16</f>
        <v>3.3304867634500426E-2</v>
      </c>
      <c r="K13" s="111">
        <f t="shared" si="2"/>
        <v>3.3905050464765545E-4</v>
      </c>
      <c r="L13" s="79"/>
      <c r="M13" s="80"/>
      <c r="N13" s="81">
        <f>分析係数表!H16</f>
        <v>1.5715955716225912E-2</v>
      </c>
      <c r="O13" s="82">
        <f t="shared" si="3"/>
        <v>0.2193351119641892</v>
      </c>
      <c r="P13" s="76">
        <f>分析係数表!C16</f>
        <v>1.5929944110702698E-2</v>
      </c>
      <c r="Q13" s="82">
        <f t="shared" si="4"/>
        <v>3.4939960751042528E-3</v>
      </c>
      <c r="R13" s="83">
        <v>4.0530143713958088E-3</v>
      </c>
      <c r="S13" s="84">
        <f t="shared" si="5"/>
        <v>1.4233223113508746E-2</v>
      </c>
      <c r="T13" s="85">
        <f>分析係数表!F16</f>
        <v>0.28693424423569597</v>
      </c>
      <c r="U13" s="86">
        <f t="shared" si="6"/>
        <v>4.0839991171126716E-3</v>
      </c>
      <c r="V13" s="87">
        <f>分析係数表!D16</f>
        <v>2.8181041844577284E-2</v>
      </c>
      <c r="W13" s="88">
        <f t="shared" si="7"/>
        <v>0</v>
      </c>
      <c r="X13" s="76">
        <f>分析係数表!E16</f>
        <v>2.1349274124679761E-2</v>
      </c>
      <c r="Y13" s="89">
        <f t="shared" si="8"/>
        <v>0</v>
      </c>
    </row>
    <row r="14" spans="1:25" x14ac:dyDescent="0.2">
      <c r="A14" s="6" t="s">
        <v>2</v>
      </c>
      <c r="B14" s="5" t="s">
        <v>365</v>
      </c>
      <c r="C14" s="90"/>
      <c r="D14" s="107">
        <f>投入係数表!AN14</f>
        <v>1.2476007677543186E-2</v>
      </c>
      <c r="E14" s="110">
        <f t="shared" si="9"/>
        <v>1.2476007677543186</v>
      </c>
      <c r="F14" s="85">
        <f>分析係数表!C17</f>
        <v>3.0755163958272713E-2</v>
      </c>
      <c r="G14" s="110">
        <f t="shared" si="0"/>
        <v>3.8370166166750985E-2</v>
      </c>
      <c r="H14" s="110">
        <v>4.8341379836425162E-2</v>
      </c>
      <c r="I14" s="110">
        <f t="shared" si="1"/>
        <v>4.8341379836425162E-2</v>
      </c>
      <c r="J14" s="85">
        <f>分析係数表!G17</f>
        <v>0.21735668789808918</v>
      </c>
      <c r="K14" s="111">
        <f t="shared" si="2"/>
        <v>1.0507322209668846E-2</v>
      </c>
      <c r="L14" s="79"/>
      <c r="M14" s="80"/>
      <c r="N14" s="81">
        <f>分析係数表!H17</f>
        <v>2.8450203005708319E-3</v>
      </c>
      <c r="O14" s="82">
        <f t="shared" si="3"/>
        <v>3.9705688755653189E-2</v>
      </c>
      <c r="P14" s="76">
        <f>分析係数表!C17</f>
        <v>3.0755163958272713E-2</v>
      </c>
      <c r="Q14" s="82">
        <f t="shared" si="4"/>
        <v>1.2211549677562591E-3</v>
      </c>
      <c r="R14" s="83">
        <v>2.6078544558741806E-3</v>
      </c>
      <c r="S14" s="84">
        <f t="shared" si="5"/>
        <v>5.094923429229934E-2</v>
      </c>
      <c r="T14" s="85">
        <f>分析係数表!F17</f>
        <v>0.33877388535031849</v>
      </c>
      <c r="U14" s="86">
        <f t="shared" si="6"/>
        <v>1.7260270056825931E-2</v>
      </c>
      <c r="V14" s="87">
        <f>分析係数表!D17</f>
        <v>5.8320063694267517E-2</v>
      </c>
      <c r="W14" s="88">
        <f t="shared" si="7"/>
        <v>0</v>
      </c>
      <c r="X14" s="76">
        <f>分析係数表!E17</f>
        <v>5.5732484076433123E-2</v>
      </c>
      <c r="Y14" s="89">
        <f t="shared" si="8"/>
        <v>0</v>
      </c>
    </row>
    <row r="15" spans="1:25" x14ac:dyDescent="0.2">
      <c r="A15" s="6" t="s">
        <v>3</v>
      </c>
      <c r="B15" s="5" t="s">
        <v>31</v>
      </c>
      <c r="C15" s="90"/>
      <c r="D15" s="107">
        <f>投入係数表!AN15</f>
        <v>2.8790786948176585E-3</v>
      </c>
      <c r="E15" s="110">
        <f t="shared" si="9"/>
        <v>0.28790786948176583</v>
      </c>
      <c r="F15" s="85">
        <f>分析係数表!C18</f>
        <v>0.10308017346825304</v>
      </c>
      <c r="G15" s="110">
        <f t="shared" si="0"/>
        <v>2.9677593129055577E-2</v>
      </c>
      <c r="H15" s="110">
        <v>3.435040780945306E-2</v>
      </c>
      <c r="I15" s="110">
        <f t="shared" si="1"/>
        <v>3.435040780945306E-2</v>
      </c>
      <c r="J15" s="85">
        <f>分析係数表!G18</f>
        <v>0.21565836298932384</v>
      </c>
      <c r="K15" s="111">
        <f t="shared" si="2"/>
        <v>7.4079527162023324E-3</v>
      </c>
      <c r="L15" s="79"/>
      <c r="M15" s="80"/>
      <c r="N15" s="81">
        <f>分析係数表!H18</f>
        <v>4.148325689659146E-4</v>
      </c>
      <c r="O15" s="82">
        <f t="shared" si="3"/>
        <v>5.7894886956566943E-3</v>
      </c>
      <c r="P15" s="76">
        <f>分析係数表!C18</f>
        <v>0.10308017346825304</v>
      </c>
      <c r="Q15" s="82">
        <f t="shared" si="4"/>
        <v>5.9678149904078212E-4</v>
      </c>
      <c r="R15" s="83">
        <v>1.4905301588035668E-3</v>
      </c>
      <c r="S15" s="84">
        <f t="shared" si="5"/>
        <v>3.5840937968256624E-2</v>
      </c>
      <c r="T15" s="85">
        <f>分析係数表!F18</f>
        <v>0.45978647686832741</v>
      </c>
      <c r="U15" s="86">
        <f t="shared" si="6"/>
        <v>1.647917859608098E-2</v>
      </c>
      <c r="V15" s="87">
        <f>分析係数表!D18</f>
        <v>3.6120996441281139E-2</v>
      </c>
      <c r="W15" s="88">
        <f t="shared" si="7"/>
        <v>0</v>
      </c>
      <c r="X15" s="76">
        <f>分析係数表!E18</f>
        <v>3.3096085409252671E-2</v>
      </c>
      <c r="Y15" s="89">
        <f t="shared" si="8"/>
        <v>0</v>
      </c>
    </row>
    <row r="16" spans="1:25" x14ac:dyDescent="0.2">
      <c r="A16" s="6" t="s">
        <v>4</v>
      </c>
      <c r="B16" s="5" t="s">
        <v>32</v>
      </c>
      <c r="C16" s="90"/>
      <c r="D16" s="107">
        <f>投入係数表!AN16</f>
        <v>0</v>
      </c>
      <c r="E16" s="110">
        <f t="shared" si="9"/>
        <v>0</v>
      </c>
      <c r="F16" s="85">
        <f>分析係数表!C19</f>
        <v>0.24776062511911567</v>
      </c>
      <c r="G16" s="110">
        <f t="shared" si="0"/>
        <v>0</v>
      </c>
      <c r="H16" s="110">
        <v>1.1020048501460515E-2</v>
      </c>
      <c r="I16" s="110">
        <f t="shared" si="1"/>
        <v>1.1020048501460515E-2</v>
      </c>
      <c r="J16" s="85">
        <f>分析係数表!G19</f>
        <v>5.7676438653637349E-2</v>
      </c>
      <c r="K16" s="111">
        <f t="shared" si="2"/>
        <v>6.3559715135459553E-4</v>
      </c>
      <c r="L16" s="79"/>
      <c r="M16" s="80"/>
      <c r="N16" s="81">
        <f>分析係数表!H19</f>
        <v>-1.0648958666941103E-4</v>
      </c>
      <c r="O16" s="82">
        <f t="shared" si="3"/>
        <v>-1.4861905847088064E-3</v>
      </c>
      <c r="P16" s="76">
        <f>分析係数表!C19</f>
        <v>0.24776062511911567</v>
      </c>
      <c r="Q16" s="82">
        <f t="shared" si="4"/>
        <v>-3.682195083135979E-4</v>
      </c>
      <c r="R16" s="83">
        <v>1.2603385971893674E-3</v>
      </c>
      <c r="S16" s="84">
        <f t="shared" si="5"/>
        <v>1.2280387098649882E-2</v>
      </c>
      <c r="T16" s="85">
        <f>分析係数表!F19</f>
        <v>0.24017372421281216</v>
      </c>
      <c r="U16" s="86">
        <f t="shared" si="6"/>
        <v>2.9494263042577134E-3</v>
      </c>
      <c r="V16" s="87">
        <f>分析係数表!D19</f>
        <v>1.0727470141150924E-2</v>
      </c>
      <c r="W16" s="88">
        <f t="shared" si="7"/>
        <v>0</v>
      </c>
      <c r="X16" s="76">
        <f>分析係数表!E19</f>
        <v>1.2160694896851249E-2</v>
      </c>
      <c r="Y16" s="89">
        <f t="shared" si="8"/>
        <v>0</v>
      </c>
    </row>
    <row r="17" spans="1:25" x14ac:dyDescent="0.2">
      <c r="A17" s="6" t="s">
        <v>5</v>
      </c>
      <c r="B17" s="5" t="s">
        <v>33</v>
      </c>
      <c r="C17" s="90"/>
      <c r="D17" s="107">
        <f>投入係数表!AN17</f>
        <v>0</v>
      </c>
      <c r="E17" s="110">
        <f t="shared" si="9"/>
        <v>0</v>
      </c>
      <c r="F17" s="85">
        <f>分析係数表!C20</f>
        <v>4.2097488921713389E-2</v>
      </c>
      <c r="G17" s="110">
        <f t="shared" si="0"/>
        <v>0</v>
      </c>
      <c r="H17" s="110">
        <v>1.5878145651996799E-3</v>
      </c>
      <c r="I17" s="110">
        <f t="shared" si="1"/>
        <v>1.5878145651996799E-3</v>
      </c>
      <c r="J17" s="85">
        <f>分析係数表!G20</f>
        <v>0.10005104645227157</v>
      </c>
      <c r="K17" s="111">
        <f t="shared" si="2"/>
        <v>1.5886250882038655E-4</v>
      </c>
      <c r="L17" s="79"/>
      <c r="M17" s="80"/>
      <c r="N17" s="81">
        <f>分析係数表!H20</f>
        <v>5.1814336200340294E-4</v>
      </c>
      <c r="O17" s="82">
        <f t="shared" si="3"/>
        <v>7.231315382314492E-3</v>
      </c>
      <c r="P17" s="76">
        <f>分析係数表!C20</f>
        <v>4.2097488921713389E-2</v>
      </c>
      <c r="Q17" s="82">
        <f t="shared" si="4"/>
        <v>3.0442021919639993E-4</v>
      </c>
      <c r="R17" s="83">
        <v>7.0971844096841599E-4</v>
      </c>
      <c r="S17" s="84">
        <f t="shared" si="5"/>
        <v>2.297533006168096E-3</v>
      </c>
      <c r="T17" s="85">
        <f>分析係数表!F20</f>
        <v>0.22307299642674835</v>
      </c>
      <c r="U17" s="86">
        <f t="shared" si="6"/>
        <v>5.1251757207527212E-4</v>
      </c>
      <c r="V17" s="87">
        <f>分析係数表!D20</f>
        <v>2.5523226135783564E-2</v>
      </c>
      <c r="W17" s="88">
        <f t="shared" si="7"/>
        <v>0</v>
      </c>
      <c r="X17" s="76">
        <f>分析係数表!E20</f>
        <v>2.7054619703930576E-2</v>
      </c>
      <c r="Y17" s="89">
        <f t="shared" si="8"/>
        <v>0</v>
      </c>
    </row>
    <row r="18" spans="1:25" x14ac:dyDescent="0.2">
      <c r="A18" s="6" t="s">
        <v>6</v>
      </c>
      <c r="B18" s="5" t="s">
        <v>34</v>
      </c>
      <c r="C18" s="90"/>
      <c r="D18" s="107">
        <f>投入係数表!AN18</f>
        <v>0</v>
      </c>
      <c r="E18" s="110">
        <f t="shared" si="9"/>
        <v>0</v>
      </c>
      <c r="F18" s="85">
        <f>分析係数表!C21</f>
        <v>2.2200270354580387E-2</v>
      </c>
      <c r="G18" s="110">
        <f t="shared" si="0"/>
        <v>0</v>
      </c>
      <c r="H18" s="110">
        <v>4.3741673619627375E-3</v>
      </c>
      <c r="I18" s="110">
        <f t="shared" si="1"/>
        <v>4.3741673619627375E-3</v>
      </c>
      <c r="J18" s="85">
        <f>分析係数表!G21</f>
        <v>0.28466453674121406</v>
      </c>
      <c r="K18" s="111">
        <f t="shared" si="2"/>
        <v>1.2451703257216611E-3</v>
      </c>
      <c r="L18" s="79"/>
      <c r="M18" s="80"/>
      <c r="N18" s="81">
        <f>分析係数表!H21</f>
        <v>8.5827428061913363E-4</v>
      </c>
      <c r="O18" s="82">
        <f t="shared" si="3"/>
        <v>1.1978252473772469E-2</v>
      </c>
      <c r="P18" s="76">
        <f>分析係数表!C21</f>
        <v>2.2200270354580387E-2</v>
      </c>
      <c r="Q18" s="82">
        <f t="shared" si="4"/>
        <v>2.6592044329317013E-4</v>
      </c>
      <c r="R18" s="83">
        <v>7.4081148321309364E-4</v>
      </c>
      <c r="S18" s="84">
        <f t="shared" si="5"/>
        <v>5.1149788451758313E-3</v>
      </c>
      <c r="T18" s="85">
        <f>分析係数表!F21</f>
        <v>0.42523961661341853</v>
      </c>
      <c r="U18" s="86">
        <f t="shared" si="6"/>
        <v>2.1750916431083167E-3</v>
      </c>
      <c r="V18" s="87">
        <f>分析係数表!D21</f>
        <v>0.11693290734824281</v>
      </c>
      <c r="W18" s="88">
        <f t="shared" si="7"/>
        <v>0</v>
      </c>
      <c r="X18" s="76">
        <f>分析係数表!E21</f>
        <v>9.0095846645367406E-2</v>
      </c>
      <c r="Y18" s="89">
        <f t="shared" si="8"/>
        <v>0</v>
      </c>
    </row>
    <row r="19" spans="1:25" x14ac:dyDescent="0.2">
      <c r="A19" s="6" t="s">
        <v>7</v>
      </c>
      <c r="B19" s="5" t="s">
        <v>269</v>
      </c>
      <c r="C19" s="90"/>
      <c r="D19" s="107">
        <f>投入係数表!AN19</f>
        <v>0</v>
      </c>
      <c r="E19" s="110">
        <f t="shared" si="9"/>
        <v>0</v>
      </c>
      <c r="F19" s="85">
        <f>分析係数表!C22</f>
        <v>3.5555555555555562E-2</v>
      </c>
      <c r="G19" s="110">
        <f t="shared" si="0"/>
        <v>0</v>
      </c>
      <c r="H19" s="110">
        <v>1.6020987970029107E-3</v>
      </c>
      <c r="I19" s="110">
        <f t="shared" si="1"/>
        <v>1.6020987970029107E-3</v>
      </c>
      <c r="J19" s="85">
        <f>分析係数表!G22</f>
        <v>0.1945879458794588</v>
      </c>
      <c r="K19" s="111">
        <f t="shared" si="2"/>
        <v>3.117491140047484E-4</v>
      </c>
      <c r="L19" s="79"/>
      <c r="M19" s="80"/>
      <c r="N19" s="81">
        <f>分析係数表!H22</f>
        <v>4.0529618807014647E-5</v>
      </c>
      <c r="O19" s="82">
        <f t="shared" si="3"/>
        <v>5.6563970015036666E-4</v>
      </c>
      <c r="P19" s="76">
        <f>分析係数表!C22</f>
        <v>3.5555555555555562E-2</v>
      </c>
      <c r="Q19" s="82">
        <f t="shared" si="4"/>
        <v>2.0111633783124151E-5</v>
      </c>
      <c r="R19" s="83">
        <v>3.2775108806407013E-4</v>
      </c>
      <c r="S19" s="84">
        <f t="shared" si="5"/>
        <v>1.9298498850669808E-3</v>
      </c>
      <c r="T19" s="85">
        <f>分析係数表!F22</f>
        <v>0.41303813038130383</v>
      </c>
      <c r="U19" s="86">
        <f t="shared" si="6"/>
        <v>7.9710158844463984E-4</v>
      </c>
      <c r="V19" s="87">
        <f>分析係数表!D22</f>
        <v>2.3370233702337023E-2</v>
      </c>
      <c r="W19" s="88">
        <f t="shared" si="7"/>
        <v>0</v>
      </c>
      <c r="X19" s="76">
        <f>分析係数表!E22</f>
        <v>2.1033210332103321E-2</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0.215879455230368</v>
      </c>
      <c r="K20" s="111">
        <f t="shared" si="2"/>
        <v>0</v>
      </c>
      <c r="L20" s="79"/>
      <c r="M20" s="80"/>
      <c r="N20" s="81">
        <f>分析係数表!H23</f>
        <v>2.3840952239420378E-5</v>
      </c>
      <c r="O20" s="82">
        <f t="shared" si="3"/>
        <v>3.3272923538256861E-4</v>
      </c>
      <c r="P20" s="76">
        <f>分析係数表!C23</f>
        <v>0</v>
      </c>
      <c r="Q20" s="82">
        <f t="shared" si="4"/>
        <v>0</v>
      </c>
      <c r="R20" s="83">
        <v>0</v>
      </c>
      <c r="S20" s="84">
        <f t="shared" si="5"/>
        <v>0</v>
      </c>
      <c r="T20" s="85">
        <f>分析係数表!F23</f>
        <v>0.44146624166908144</v>
      </c>
      <c r="U20" s="86">
        <f t="shared" si="6"/>
        <v>0</v>
      </c>
      <c r="V20" s="87">
        <f>分析係数表!D23</f>
        <v>8.5482468849608806E-2</v>
      </c>
      <c r="W20" s="88">
        <f t="shared" si="7"/>
        <v>0</v>
      </c>
      <c r="X20" s="76">
        <f>分析係数表!E23</f>
        <v>8.3164300202839755E-2</v>
      </c>
      <c r="Y20" s="89">
        <f t="shared" si="8"/>
        <v>0</v>
      </c>
    </row>
    <row r="21" spans="1:25" x14ac:dyDescent="0.2">
      <c r="A21" s="6" t="s">
        <v>9</v>
      </c>
      <c r="B21" s="5" t="s">
        <v>271</v>
      </c>
      <c r="C21" s="90"/>
      <c r="D21" s="107">
        <f>投入係数表!AN21</f>
        <v>2.0633397312859885E-2</v>
      </c>
      <c r="E21" s="110">
        <f t="shared" si="9"/>
        <v>2.0633397312859887</v>
      </c>
      <c r="F21" s="85">
        <f>分析係数表!C24</f>
        <v>0.31901223099551013</v>
      </c>
      <c r="G21" s="110">
        <f t="shared" si="0"/>
        <v>0.65823061097921964</v>
      </c>
      <c r="H21" s="110">
        <v>0.69534007105364459</v>
      </c>
      <c r="I21" s="110">
        <f t="shared" si="1"/>
        <v>0.69534007105364459</v>
      </c>
      <c r="J21" s="85">
        <f>分析係数表!G24</f>
        <v>0.20822960902035437</v>
      </c>
      <c r="K21" s="111">
        <f t="shared" si="2"/>
        <v>0.14479039113168585</v>
      </c>
      <c r="L21" s="79"/>
      <c r="M21" s="80"/>
      <c r="N21" s="81">
        <f>分析係数表!H24</f>
        <v>2.9960129980871608E-4</v>
      </c>
      <c r="O21" s="82">
        <f t="shared" si="3"/>
        <v>4.1812973913076118E-3</v>
      </c>
      <c r="P21" s="76">
        <f>分析係数表!C24</f>
        <v>0.31901223099551013</v>
      </c>
      <c r="Q21" s="82">
        <f t="shared" si="4"/>
        <v>1.3338850092567476E-3</v>
      </c>
      <c r="R21" s="83">
        <v>5.6615375575251384E-3</v>
      </c>
      <c r="S21" s="84">
        <f t="shared" si="5"/>
        <v>0.70100160861116978</v>
      </c>
      <c r="T21" s="85">
        <f>分析係数表!F24</f>
        <v>0.39288329184360815</v>
      </c>
      <c r="U21" s="86">
        <f t="shared" si="6"/>
        <v>0.27541181957882099</v>
      </c>
      <c r="V21" s="87">
        <f>分析係数表!D24</f>
        <v>9.7085956948308683E-2</v>
      </c>
      <c r="W21" s="88">
        <f t="shared" si="7"/>
        <v>0</v>
      </c>
      <c r="X21" s="76">
        <f>分析係数表!E24</f>
        <v>9.7525259920925464E-2</v>
      </c>
      <c r="Y21" s="89">
        <f t="shared" si="8"/>
        <v>0</v>
      </c>
    </row>
    <row r="22" spans="1:25" x14ac:dyDescent="0.2">
      <c r="A22" s="6" t="s">
        <v>10</v>
      </c>
      <c r="B22" s="5" t="s">
        <v>272</v>
      </c>
      <c r="C22" s="90"/>
      <c r="D22" s="107">
        <f>投入係数表!AN22</f>
        <v>9.5969289827255271E-3</v>
      </c>
      <c r="E22" s="110">
        <f t="shared" si="9"/>
        <v>0.95969289827255266</v>
      </c>
      <c r="F22" s="85">
        <f>分析係数表!C25</f>
        <v>9.6759875721260657E-3</v>
      </c>
      <c r="G22" s="110">
        <f t="shared" si="0"/>
        <v>9.285976556742865E-3</v>
      </c>
      <c r="H22" s="110">
        <v>1.0732079317406544E-2</v>
      </c>
      <c r="I22" s="110">
        <f t="shared" si="1"/>
        <v>1.0732079317406544E-2</v>
      </c>
      <c r="J22" s="85">
        <f>分析係数表!G25</f>
        <v>0.19730305180979418</v>
      </c>
      <c r="K22" s="111">
        <f t="shared" si="2"/>
        <v>2.1174720015890839E-3</v>
      </c>
      <c r="L22" s="79"/>
      <c r="M22" s="80"/>
      <c r="N22" s="81">
        <f>分析係数表!H25</f>
        <v>4.8079253682831098E-4</v>
      </c>
      <c r="O22" s="82">
        <f t="shared" si="3"/>
        <v>6.7100395802151339E-3</v>
      </c>
      <c r="P22" s="76">
        <f>分析係数表!C25</f>
        <v>9.6759875721260657E-3</v>
      </c>
      <c r="Q22" s="82">
        <f t="shared" si="4"/>
        <v>6.4926259586635642E-5</v>
      </c>
      <c r="R22" s="83">
        <v>4.7849466141456796E-4</v>
      </c>
      <c r="S22" s="84">
        <f t="shared" si="5"/>
        <v>1.1210573978821112E-2</v>
      </c>
      <c r="T22" s="85">
        <f>分析係数表!F25</f>
        <v>0.35095812633073104</v>
      </c>
      <c r="U22" s="86">
        <f t="shared" si="6"/>
        <v>3.9344420386991062E-3</v>
      </c>
      <c r="V22" s="87">
        <f>分析係数表!D25</f>
        <v>5.2164655784244146E-2</v>
      </c>
      <c r="W22" s="88">
        <f t="shared" si="7"/>
        <v>0</v>
      </c>
      <c r="X22" s="76">
        <f>分析係数表!E25</f>
        <v>4.9325762952448546E-2</v>
      </c>
      <c r="Y22" s="89">
        <f t="shared" si="8"/>
        <v>0</v>
      </c>
    </row>
    <row r="23" spans="1:25" x14ac:dyDescent="0.2">
      <c r="A23" s="6" t="s">
        <v>11</v>
      </c>
      <c r="B23" s="5" t="s">
        <v>35</v>
      </c>
      <c r="C23" s="90"/>
      <c r="D23" s="107">
        <f>投入係数表!AN23</f>
        <v>0</v>
      </c>
      <c r="E23" s="110">
        <f t="shared" si="9"/>
        <v>0</v>
      </c>
      <c r="F23" s="85">
        <f>分析係数表!C26</f>
        <v>0.20974434975917011</v>
      </c>
      <c r="G23" s="110">
        <f t="shared" si="0"/>
        <v>0</v>
      </c>
      <c r="H23" s="110">
        <v>1.1251313747662001E-2</v>
      </c>
      <c r="I23" s="110">
        <f t="shared" si="1"/>
        <v>1.1251313747662001E-2</v>
      </c>
      <c r="J23" s="85">
        <f>分析係数表!G26</f>
        <v>0.19643642762868455</v>
      </c>
      <c r="K23" s="111">
        <f t="shared" si="2"/>
        <v>2.2101678787202301E-3</v>
      </c>
      <c r="L23" s="79"/>
      <c r="M23" s="80"/>
      <c r="N23" s="81">
        <f>分析係数表!H26</f>
        <v>9.4871095944733495E-3</v>
      </c>
      <c r="O23" s="82">
        <f t="shared" si="3"/>
        <v>0.1324040537332368</v>
      </c>
      <c r="P23" s="76">
        <f>分析係数表!C26</f>
        <v>0.20974434975917011</v>
      </c>
      <c r="Q23" s="82">
        <f t="shared" si="4"/>
        <v>2.7771002155755974E-2</v>
      </c>
      <c r="R23" s="83">
        <v>3.0428521640757208E-2</v>
      </c>
      <c r="S23" s="84">
        <f t="shared" si="5"/>
        <v>4.1679835388419212E-2</v>
      </c>
      <c r="T23" s="85">
        <f>分析係数表!F26</f>
        <v>0.33536547042926279</v>
      </c>
      <c r="U23" s="86">
        <f t="shared" si="6"/>
        <v>1.3977977602451444E-2</v>
      </c>
      <c r="V23" s="87">
        <f>分析係数表!D26</f>
        <v>1.7817861856577209E-2</v>
      </c>
      <c r="W23" s="88">
        <f t="shared" si="7"/>
        <v>0</v>
      </c>
      <c r="X23" s="76">
        <f>分析係数表!E26</f>
        <v>1.8226384262459934E-2</v>
      </c>
      <c r="Y23" s="89">
        <f t="shared" si="8"/>
        <v>0</v>
      </c>
    </row>
    <row r="24" spans="1:25" x14ac:dyDescent="0.2">
      <c r="A24" s="6" t="s">
        <v>12</v>
      </c>
      <c r="B24" s="5" t="s">
        <v>366</v>
      </c>
      <c r="C24" s="90"/>
      <c r="D24" s="107">
        <f>投入係数表!AN24</f>
        <v>0</v>
      </c>
      <c r="E24" s="110">
        <f t="shared" si="9"/>
        <v>0</v>
      </c>
      <c r="F24" s="85">
        <f>分析係数表!C27</f>
        <v>0.55184986183604545</v>
      </c>
      <c r="G24" s="110">
        <f t="shared" si="0"/>
        <v>0</v>
      </c>
      <c r="H24" s="110">
        <v>9.1569900680506539E-3</v>
      </c>
      <c r="I24" s="110">
        <f t="shared" si="1"/>
        <v>9.1569900680506539E-3</v>
      </c>
      <c r="J24" s="85">
        <f>分析係数表!G27</f>
        <v>0.17101045662340392</v>
      </c>
      <c r="K24" s="111">
        <f t="shared" si="2"/>
        <v>1.5659410528333169E-3</v>
      </c>
      <c r="L24" s="79"/>
      <c r="M24" s="80"/>
      <c r="N24" s="81">
        <f>分析係数表!H27</f>
        <v>1.0662468539876775E-2</v>
      </c>
      <c r="O24" s="82">
        <f t="shared" si="3"/>
        <v>0.14880760503759743</v>
      </c>
      <c r="P24" s="76">
        <f>分析係数表!C27</f>
        <v>0.55184986183604545</v>
      </c>
      <c r="Q24" s="82">
        <f t="shared" si="4"/>
        <v>8.2119456280150965E-2</v>
      </c>
      <c r="R24" s="83">
        <v>8.4409574037521432E-2</v>
      </c>
      <c r="S24" s="84">
        <f t="shared" si="5"/>
        <v>9.3566564105572084E-2</v>
      </c>
      <c r="T24" s="85">
        <f>分析係数表!F27</f>
        <v>0.32260522305711731</v>
      </c>
      <c r="U24" s="86">
        <f t="shared" si="6"/>
        <v>3.0185062283966148E-2</v>
      </c>
      <c r="V24" s="87">
        <f>分析係数表!D27</f>
        <v>2.1648888655351795E-2</v>
      </c>
      <c r="W24" s="88">
        <f t="shared" si="7"/>
        <v>0</v>
      </c>
      <c r="X24" s="76">
        <f>分析係数表!E27</f>
        <v>2.6115285586674374E-2</v>
      </c>
      <c r="Y24" s="89">
        <f t="shared" si="8"/>
        <v>0</v>
      </c>
    </row>
    <row r="25" spans="1:25" x14ac:dyDescent="0.2">
      <c r="A25" s="6" t="s">
        <v>13</v>
      </c>
      <c r="B25" s="5" t="s">
        <v>192</v>
      </c>
      <c r="C25" s="90"/>
      <c r="D25" s="107">
        <f>投入係数表!AN25</f>
        <v>0</v>
      </c>
      <c r="E25" s="110">
        <f t="shared" si="9"/>
        <v>0</v>
      </c>
      <c r="F25" s="85">
        <f>分析係数表!C28</f>
        <v>0.10247957574888922</v>
      </c>
      <c r="G25" s="110">
        <f t="shared" si="0"/>
        <v>0</v>
      </c>
      <c r="H25" s="110">
        <v>3.6736290707853579E-2</v>
      </c>
      <c r="I25" s="110">
        <f t="shared" si="1"/>
        <v>3.6736290707853579E-2</v>
      </c>
      <c r="J25" s="85">
        <f>分析係数表!G28</f>
        <v>0.12481362671124566</v>
      </c>
      <c r="K25" s="111">
        <f t="shared" si="2"/>
        <v>4.585189675165839E-3</v>
      </c>
      <c r="L25" s="79"/>
      <c r="M25" s="80"/>
      <c r="N25" s="81">
        <f>分析係数表!H28</f>
        <v>1.8186673066637845E-2</v>
      </c>
      <c r="O25" s="82">
        <f t="shared" si="3"/>
        <v>0.2538169517243361</v>
      </c>
      <c r="P25" s="76">
        <f>分析係数表!C28</f>
        <v>0.10247957574888922</v>
      </c>
      <c r="Q25" s="82">
        <f t="shared" si="4"/>
        <v>2.6011053530586258E-2</v>
      </c>
      <c r="R25" s="83">
        <v>3.0373071793077692E-2</v>
      </c>
      <c r="S25" s="84">
        <f t="shared" si="5"/>
        <v>6.7109362500931274E-2</v>
      </c>
      <c r="T25" s="85">
        <f>分析係数表!F28</f>
        <v>0.21379840057832197</v>
      </c>
      <c r="U25" s="86">
        <f t="shared" si="6"/>
        <v>1.4347874366529925E-2</v>
      </c>
      <c r="V25" s="87">
        <f>分析係数表!D28</f>
        <v>1.5632765553698098E-2</v>
      </c>
      <c r="W25" s="88">
        <f t="shared" si="7"/>
        <v>0</v>
      </c>
      <c r="X25" s="76">
        <f>分析係数表!E28</f>
        <v>1.5564993448696517E-2</v>
      </c>
      <c r="Y25" s="89">
        <f t="shared" si="8"/>
        <v>0</v>
      </c>
    </row>
    <row r="26" spans="1:25" x14ac:dyDescent="0.2">
      <c r="A26" s="6" t="s">
        <v>14</v>
      </c>
      <c r="B26" s="5" t="s">
        <v>50</v>
      </c>
      <c r="C26" s="90"/>
      <c r="D26" s="107">
        <f>投入係数表!AN26</f>
        <v>9.5969289827255271E-3</v>
      </c>
      <c r="E26" s="110">
        <f t="shared" si="9"/>
        <v>0.95969289827255266</v>
      </c>
      <c r="F26" s="85">
        <f>分析係数表!C29</f>
        <v>7.3115977067071958E-2</v>
      </c>
      <c r="G26" s="110">
        <f t="shared" si="0"/>
        <v>7.0168883941527788E-2</v>
      </c>
      <c r="H26" s="110">
        <v>9.2987176271902894E-2</v>
      </c>
      <c r="I26" s="110">
        <f t="shared" si="1"/>
        <v>9.2987176271902894E-2</v>
      </c>
      <c r="J26" s="85">
        <f>分析係数表!G29</f>
        <v>0.26098100897122217</v>
      </c>
      <c r="K26" s="111">
        <f t="shared" si="2"/>
        <v>2.4267887084826106E-2</v>
      </c>
      <c r="L26" s="79"/>
      <c r="M26" s="80"/>
      <c r="N26" s="81">
        <f>分析係数表!H29</f>
        <v>9.6190295301981418E-3</v>
      </c>
      <c r="O26" s="82">
        <f t="shared" si="3"/>
        <v>0.13424515550235366</v>
      </c>
      <c r="P26" s="76">
        <f>分析係数表!C29</f>
        <v>7.3115977067071958E-2</v>
      </c>
      <c r="Q26" s="82">
        <f t="shared" si="4"/>
        <v>9.8154657110756001E-3</v>
      </c>
      <c r="R26" s="83">
        <v>1.3644996068011622E-2</v>
      </c>
      <c r="S26" s="84">
        <f t="shared" si="5"/>
        <v>0.10663217233991451</v>
      </c>
      <c r="T26" s="85">
        <f>分析係数表!F29</f>
        <v>0.46988232552720494</v>
      </c>
      <c r="U26" s="86">
        <f t="shared" si="6"/>
        <v>5.010457311509673E-2</v>
      </c>
      <c r="V26" s="87">
        <f>分析係数表!D29</f>
        <v>9.2857975066992893E-2</v>
      </c>
      <c r="W26" s="88">
        <f t="shared" si="7"/>
        <v>0</v>
      </c>
      <c r="X26" s="76">
        <f>分析係数表!E29</f>
        <v>6.7808458580915762E-2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0.24862101971298908</v>
      </c>
      <c r="I27" s="110">
        <f t="shared" si="1"/>
        <v>0.24862101971298908</v>
      </c>
      <c r="J27" s="85">
        <f>分析係数表!G30</f>
        <v>0.34448146018035225</v>
      </c>
      <c r="K27" s="111">
        <f t="shared" si="2"/>
        <v>8.564533190225862E-2</v>
      </c>
      <c r="L27" s="79"/>
      <c r="M27" s="80"/>
      <c r="N27" s="81">
        <f>分析係数表!H30</f>
        <v>0</v>
      </c>
      <c r="O27" s="82">
        <f t="shared" si="3"/>
        <v>0</v>
      </c>
      <c r="P27" s="76">
        <f>分析係数表!C30</f>
        <v>1</v>
      </c>
      <c r="Q27" s="82">
        <f t="shared" si="4"/>
        <v>0</v>
      </c>
      <c r="R27" s="83">
        <v>5.1822731605077374E-2</v>
      </c>
      <c r="S27" s="84">
        <f t="shared" si="5"/>
        <v>0.30044375131806644</v>
      </c>
      <c r="T27" s="85">
        <f>分析係数表!F30</f>
        <v>0.44085379748895859</v>
      </c>
      <c r="U27" s="86">
        <f t="shared" si="6"/>
        <v>0.1324517687003979</v>
      </c>
      <c r="V27" s="87">
        <f>分析係数表!D30</f>
        <v>8.9752910919883244E-2</v>
      </c>
      <c r="W27" s="88">
        <f t="shared" si="7"/>
        <v>0</v>
      </c>
      <c r="X27" s="76">
        <f>分析係数表!E30</f>
        <v>6.6422145779301819E-2</v>
      </c>
      <c r="Y27" s="89">
        <f t="shared" si="8"/>
        <v>0</v>
      </c>
    </row>
    <row r="28" spans="1:25" x14ac:dyDescent="0.2">
      <c r="A28" s="6" t="s">
        <v>16</v>
      </c>
      <c r="B28" s="5" t="s">
        <v>193</v>
      </c>
      <c r="C28" s="90"/>
      <c r="D28" s="107">
        <f>投入係数表!AN28</f>
        <v>0</v>
      </c>
      <c r="E28" s="110">
        <f t="shared" si="9"/>
        <v>0</v>
      </c>
      <c r="F28" s="85">
        <f>分析係数表!C31</f>
        <v>1.6119481544838443E-2</v>
      </c>
      <c r="G28" s="110">
        <f t="shared" si="0"/>
        <v>0</v>
      </c>
      <c r="H28" s="110">
        <v>2.0201175916716038E-2</v>
      </c>
      <c r="I28" s="110">
        <f t="shared" si="1"/>
        <v>2.0201175916716038E-2</v>
      </c>
      <c r="J28" s="85">
        <f>分析係数表!G31</f>
        <v>7.1065989847715741E-2</v>
      </c>
      <c r="K28" s="111">
        <f t="shared" si="2"/>
        <v>1.4356165626092617E-3</v>
      </c>
      <c r="L28" s="79"/>
      <c r="M28" s="80"/>
      <c r="N28" s="81">
        <f>分析係数表!H31</f>
        <v>2.0936329558250998E-2</v>
      </c>
      <c r="O28" s="82">
        <f t="shared" si="3"/>
        <v>0.29219172353845901</v>
      </c>
      <c r="P28" s="76">
        <f>分析係数表!C31</f>
        <v>1.6119481544838443E-2</v>
      </c>
      <c r="Q28" s="82">
        <f t="shared" si="4"/>
        <v>4.7099790951327268E-3</v>
      </c>
      <c r="R28" s="83">
        <v>6.692426854290617E-3</v>
      </c>
      <c r="S28" s="84">
        <f t="shared" si="5"/>
        <v>2.6893602771006657E-2</v>
      </c>
      <c r="T28" s="85">
        <f>分析係数表!F31</f>
        <v>0.34619289340101522</v>
      </c>
      <c r="U28" s="86">
        <f t="shared" si="6"/>
        <v>9.3103741572723546E-3</v>
      </c>
      <c r="V28" s="87">
        <f>分析係数表!D31</f>
        <v>2.6395939086294416E-2</v>
      </c>
      <c r="W28" s="88">
        <f t="shared" si="7"/>
        <v>0</v>
      </c>
      <c r="X28" s="76">
        <f>分析係数表!E31</f>
        <v>2.3350253807106598E-2</v>
      </c>
      <c r="Y28" s="89">
        <f t="shared" si="8"/>
        <v>0</v>
      </c>
    </row>
    <row r="29" spans="1:25" x14ac:dyDescent="0.2">
      <c r="A29" s="6" t="s">
        <v>17</v>
      </c>
      <c r="B29" s="5" t="s">
        <v>273</v>
      </c>
      <c r="C29" s="90"/>
      <c r="D29" s="107">
        <f>投入係数表!AN29</f>
        <v>0</v>
      </c>
      <c r="E29" s="110">
        <f t="shared" si="9"/>
        <v>0</v>
      </c>
      <c r="F29" s="85">
        <f>分析係数表!C32</f>
        <v>1</v>
      </c>
      <c r="G29" s="110">
        <f t="shared" si="0"/>
        <v>0</v>
      </c>
      <c r="H29" s="110">
        <v>0.15228683958250294</v>
      </c>
      <c r="I29" s="110">
        <f t="shared" si="1"/>
        <v>0.15228683958250294</v>
      </c>
      <c r="J29" s="85">
        <f>分析係数表!G32</f>
        <v>0.14031413612565444</v>
      </c>
      <c r="K29" s="111">
        <f t="shared" si="2"/>
        <v>2.136799633932502E-2</v>
      </c>
      <c r="L29" s="79"/>
      <c r="M29" s="80"/>
      <c r="N29" s="81">
        <f>分析係数表!H32</f>
        <v>7.8667195406007442E-3</v>
      </c>
      <c r="O29" s="82">
        <f t="shared" si="3"/>
        <v>0.10978955670173489</v>
      </c>
      <c r="P29" s="76">
        <f>分析係数表!C32</f>
        <v>1</v>
      </c>
      <c r="Q29" s="82">
        <f t="shared" si="4"/>
        <v>0.10978955670173489</v>
      </c>
      <c r="R29" s="83">
        <v>0.14613992166297513</v>
      </c>
      <c r="S29" s="84">
        <f t="shared" si="5"/>
        <v>0.29842676124547807</v>
      </c>
      <c r="T29" s="85">
        <f>分析係数表!F32</f>
        <v>0.48305318269495728</v>
      </c>
      <c r="U29" s="86">
        <f t="shared" si="6"/>
        <v>0.14415599682097632</v>
      </c>
      <c r="V29" s="87">
        <f>分析係数表!D32</f>
        <v>1.4549462661890328E-2</v>
      </c>
      <c r="W29" s="88">
        <f t="shared" si="7"/>
        <v>0</v>
      </c>
      <c r="X29" s="76">
        <f>分析係数表!E32</f>
        <v>2.1824193992835493E-2</v>
      </c>
      <c r="Y29" s="89">
        <f t="shared" si="8"/>
        <v>0</v>
      </c>
    </row>
    <row r="30" spans="1:25" x14ac:dyDescent="0.2">
      <c r="A30" s="6" t="s">
        <v>18</v>
      </c>
      <c r="B30" s="5" t="s">
        <v>274</v>
      </c>
      <c r="C30" s="90"/>
      <c r="D30" s="107">
        <f>投入係数表!AN30</f>
        <v>0</v>
      </c>
      <c r="E30" s="110">
        <f t="shared" si="9"/>
        <v>0</v>
      </c>
      <c r="F30" s="85">
        <f>分析係数表!C33</f>
        <v>0.76063364256957811</v>
      </c>
      <c r="G30" s="110">
        <f t="shared" si="0"/>
        <v>0</v>
      </c>
      <c r="H30" s="110">
        <v>0.15228826405053894</v>
      </c>
      <c r="I30" s="110">
        <f t="shared" si="1"/>
        <v>0.15228826405053894</v>
      </c>
      <c r="J30" s="85">
        <f>分析係数表!G33</f>
        <v>0.50769407441433168</v>
      </c>
      <c r="K30" s="111">
        <f t="shared" si="2"/>
        <v>7.7315849261303707E-2</v>
      </c>
      <c r="L30" s="79"/>
      <c r="M30" s="80"/>
      <c r="N30" s="81">
        <f>分析係数表!H33</f>
        <v>8.9800920101816757E-4</v>
      </c>
      <c r="O30" s="82">
        <f t="shared" si="3"/>
        <v>1.2532801199410084E-2</v>
      </c>
      <c r="P30" s="76">
        <f>分析係数表!C33</f>
        <v>0.76063364256957811</v>
      </c>
      <c r="Q30" s="82">
        <f t="shared" si="4"/>
        <v>9.532870227907669E-3</v>
      </c>
      <c r="R30" s="83">
        <v>3.1222972533757432E-2</v>
      </c>
      <c r="S30" s="84">
        <f t="shared" si="5"/>
        <v>0.18351123658429638</v>
      </c>
      <c r="T30" s="85">
        <f>分析係数表!F33</f>
        <v>0.64710610932475887</v>
      </c>
      <c r="U30" s="86">
        <f t="shared" si="6"/>
        <v>0.11875124232343938</v>
      </c>
      <c r="V30" s="87">
        <f>分析係数表!D33</f>
        <v>7.6136885622416176E-2</v>
      </c>
      <c r="W30" s="88">
        <f t="shared" si="7"/>
        <v>0</v>
      </c>
      <c r="X30" s="76">
        <f>分析係数表!E33</f>
        <v>7.3954983922829579E-2</v>
      </c>
      <c r="Y30" s="89">
        <f t="shared" si="8"/>
        <v>0</v>
      </c>
    </row>
    <row r="31" spans="1:25" x14ac:dyDescent="0.2">
      <c r="A31" s="6" t="s">
        <v>19</v>
      </c>
      <c r="B31" s="5" t="s">
        <v>275</v>
      </c>
      <c r="C31" s="90"/>
      <c r="D31" s="107">
        <f>投入係数表!AN31</f>
        <v>0.53934740882917465</v>
      </c>
      <c r="E31" s="110">
        <f t="shared" si="9"/>
        <v>53.934740882917467</v>
      </c>
      <c r="F31" s="85">
        <f>分析係数表!C34</f>
        <v>0.60932856586849216</v>
      </c>
      <c r="G31" s="110">
        <f t="shared" si="0"/>
        <v>32.863978312676835</v>
      </c>
      <c r="H31" s="110">
        <v>33.329692756220922</v>
      </c>
      <c r="I31" s="110">
        <f t="shared" si="1"/>
        <v>33.329692756220922</v>
      </c>
      <c r="J31" s="85">
        <f>分析係数表!G34</f>
        <v>0.42480111354608457</v>
      </c>
      <c r="K31" s="111">
        <f t="shared" si="2"/>
        <v>14.158490596991516</v>
      </c>
      <c r="L31" s="79"/>
      <c r="M31" s="80"/>
      <c r="N31" s="81">
        <f>分析係数表!H34</f>
        <v>0.14716781407871807</v>
      </c>
      <c r="O31" s="82">
        <f t="shared" si="3"/>
        <v>2.0539042970930579</v>
      </c>
      <c r="P31" s="76">
        <f>分析係数表!C34</f>
        <v>0.60932856586849216</v>
      </c>
      <c r="Q31" s="82">
        <f t="shared" si="4"/>
        <v>1.2515025597788465</v>
      </c>
      <c r="R31" s="83">
        <v>1.3676703683573213</v>
      </c>
      <c r="S31" s="84">
        <f t="shared" si="5"/>
        <v>34.697363124578246</v>
      </c>
      <c r="T31" s="85">
        <f>分析係数表!F34</f>
        <v>0.70056004390220861</v>
      </c>
      <c r="U31" s="86">
        <f t="shared" si="6"/>
        <v>24.307586233845409</v>
      </c>
      <c r="V31" s="87">
        <f>分析係数表!D34</f>
        <v>0.12153061706589328</v>
      </c>
      <c r="W31" s="88">
        <f t="shared" si="7"/>
        <v>4</v>
      </c>
      <c r="X31" s="76">
        <f>分析係数表!E34</f>
        <v>9.2329106655473059E-2</v>
      </c>
      <c r="Y31" s="89">
        <f t="shared" si="8"/>
        <v>3</v>
      </c>
    </row>
    <row r="32" spans="1:25" x14ac:dyDescent="0.2">
      <c r="A32" s="6" t="s">
        <v>20</v>
      </c>
      <c r="B32" s="5" t="s">
        <v>37</v>
      </c>
      <c r="C32" s="90"/>
      <c r="D32" s="107">
        <f>投入係数表!AN32</f>
        <v>0</v>
      </c>
      <c r="E32" s="110">
        <f t="shared" si="9"/>
        <v>0</v>
      </c>
      <c r="F32" s="85">
        <f>分析係数表!C35</f>
        <v>0.431182157394844</v>
      </c>
      <c r="G32" s="110">
        <f t="shared" si="0"/>
        <v>0</v>
      </c>
      <c r="H32" s="110">
        <v>0.47351130997837321</v>
      </c>
      <c r="I32" s="110">
        <f t="shared" si="1"/>
        <v>0.47351130997837321</v>
      </c>
      <c r="J32" s="85">
        <f>分析係数表!G35</f>
        <v>0.31375152118597188</v>
      </c>
      <c r="K32" s="111">
        <f t="shared" si="2"/>
        <v>0.14856489380447685</v>
      </c>
      <c r="L32" s="79"/>
      <c r="M32" s="80"/>
      <c r="N32" s="81">
        <f>分析係数表!H35</f>
        <v>5.4452734914836147E-2</v>
      </c>
      <c r="O32" s="82">
        <f t="shared" si="3"/>
        <v>0.75995357361378668</v>
      </c>
      <c r="P32" s="76">
        <f>分析係数表!C35</f>
        <v>0.431182157394844</v>
      </c>
      <c r="Q32" s="82">
        <f t="shared" si="4"/>
        <v>0.32767842139071396</v>
      </c>
      <c r="R32" s="83">
        <v>0.47775067964420626</v>
      </c>
      <c r="S32" s="84">
        <f t="shared" si="5"/>
        <v>0.95126198962257946</v>
      </c>
      <c r="T32" s="85">
        <f>分析係数表!F35</f>
        <v>0.64533318582439059</v>
      </c>
      <c r="U32" s="86">
        <f t="shared" si="6"/>
        <v>0.61388093031678759</v>
      </c>
      <c r="V32" s="87">
        <f>分析係数表!D35</f>
        <v>5.7675996607294319E-2</v>
      </c>
      <c r="W32" s="88">
        <f t="shared" si="7"/>
        <v>0</v>
      </c>
      <c r="X32" s="76">
        <f>分析係数表!E35</f>
        <v>5.1978463694361474E-2</v>
      </c>
      <c r="Y32" s="89">
        <f t="shared" si="8"/>
        <v>0</v>
      </c>
    </row>
    <row r="33" spans="1:25" x14ac:dyDescent="0.2">
      <c r="A33" s="6" t="s">
        <v>21</v>
      </c>
      <c r="B33" s="5" t="s">
        <v>38</v>
      </c>
      <c r="C33" s="90"/>
      <c r="D33" s="107">
        <f>投入係数表!AN33</f>
        <v>0</v>
      </c>
      <c r="E33" s="110">
        <f t="shared" si="9"/>
        <v>0</v>
      </c>
      <c r="F33" s="85">
        <f>分析係数表!C36</f>
        <v>0.9563715649468405</v>
      </c>
      <c r="G33" s="110">
        <f t="shared" si="0"/>
        <v>0</v>
      </c>
      <c r="H33" s="110">
        <v>1.2037011632940029</v>
      </c>
      <c r="I33" s="110">
        <f t="shared" si="1"/>
        <v>1.2037011632940029</v>
      </c>
      <c r="J33" s="85">
        <f>分析係数表!G36</f>
        <v>5.2691079299754126E-2</v>
      </c>
      <c r="K33" s="111">
        <f t="shared" si="2"/>
        <v>6.3424313448330591E-2</v>
      </c>
      <c r="L33" s="79"/>
      <c r="M33" s="80"/>
      <c r="N33" s="81">
        <f>分析係数表!H36</f>
        <v>0.23827203956962312</v>
      </c>
      <c r="O33" s="82">
        <f t="shared" si="3"/>
        <v>3.3253736152349798</v>
      </c>
      <c r="P33" s="76">
        <f>分析係数表!C36</f>
        <v>0.9563715649468405</v>
      </c>
      <c r="Q33" s="82">
        <f t="shared" si="4"/>
        <v>3.1802927684352102</v>
      </c>
      <c r="R33" s="83">
        <v>3.3395240929714696</v>
      </c>
      <c r="S33" s="84">
        <f t="shared" si="5"/>
        <v>4.5432252562654725</v>
      </c>
      <c r="T33" s="85">
        <f>分析係数表!F36</f>
        <v>0.845410170661959</v>
      </c>
      <c r="U33" s="86">
        <f t="shared" si="6"/>
        <v>3.8408888392551157</v>
      </c>
      <c r="V33" s="87">
        <f>分析係数表!D36</f>
        <v>1.6506511551495136E-2</v>
      </c>
      <c r="W33" s="88">
        <f t="shared" si="7"/>
        <v>0</v>
      </c>
      <c r="X33" s="76">
        <f>分析係数表!E36</f>
        <v>8.5372746992044678E-3</v>
      </c>
      <c r="Y33" s="89">
        <f t="shared" si="8"/>
        <v>0</v>
      </c>
    </row>
    <row r="34" spans="1:25" x14ac:dyDescent="0.2">
      <c r="A34" s="6" t="s">
        <v>22</v>
      </c>
      <c r="B34" s="5" t="s">
        <v>378</v>
      </c>
      <c r="C34" s="90"/>
      <c r="D34" s="107">
        <f>投入係数表!AN34</f>
        <v>0.23464491362763915</v>
      </c>
      <c r="E34" s="110">
        <f t="shared" si="9"/>
        <v>23.464491362763916</v>
      </c>
      <c r="F34" s="85">
        <f>分析係数表!C37</f>
        <v>0.69581462679851724</v>
      </c>
      <c r="G34" s="110">
        <f t="shared" si="0"/>
        <v>16.326936300598604</v>
      </c>
      <c r="H34" s="110">
        <v>17.451878625921207</v>
      </c>
      <c r="I34" s="110">
        <f t="shared" si="1"/>
        <v>17.451878625921207</v>
      </c>
      <c r="J34" s="85">
        <f>分析係数表!G37</f>
        <v>0.3862869649112583</v>
      </c>
      <c r="K34" s="111">
        <f t="shared" si="2"/>
        <v>6.7414332264067642</v>
      </c>
      <c r="L34" s="79"/>
      <c r="M34" s="80"/>
      <c r="N34" s="81">
        <f>分析係数表!H37</f>
        <v>4.5947077854218935E-2</v>
      </c>
      <c r="O34" s="82">
        <f t="shared" si="3"/>
        <v>0.64124687340379893</v>
      </c>
      <c r="P34" s="76">
        <f>分析係数表!C37</f>
        <v>0.69581462679851724</v>
      </c>
      <c r="Q34" s="82">
        <f t="shared" si="4"/>
        <v>0.44618895390318036</v>
      </c>
      <c r="R34" s="83">
        <v>0.53866699614882851</v>
      </c>
      <c r="S34" s="84">
        <f t="shared" si="5"/>
        <v>17.990545622070037</v>
      </c>
      <c r="T34" s="85">
        <f>分析係数表!F37</f>
        <v>0.69012607082499655</v>
      </c>
      <c r="U34" s="86">
        <f t="shared" si="6"/>
        <v>12.415744562157037</v>
      </c>
      <c r="V34" s="87">
        <f>分析係数表!D37</f>
        <v>6.9795450572077936E-2</v>
      </c>
      <c r="W34" s="88">
        <f t="shared" si="7"/>
        <v>1</v>
      </c>
      <c r="X34" s="76">
        <f>分析係数表!E37</f>
        <v>6.5949222012859618E-2</v>
      </c>
      <c r="Y34" s="89">
        <f t="shared" si="8"/>
        <v>1</v>
      </c>
    </row>
    <row r="35" spans="1:25" x14ac:dyDescent="0.2">
      <c r="A35" s="6" t="s">
        <v>23</v>
      </c>
      <c r="B35" s="5" t="s">
        <v>194</v>
      </c>
      <c r="C35" s="90"/>
      <c r="D35" s="107">
        <f>投入係数表!AN35</f>
        <v>0</v>
      </c>
      <c r="E35" s="110">
        <f t="shared" si="9"/>
        <v>0</v>
      </c>
      <c r="F35" s="85">
        <f>分析係数表!C38</f>
        <v>0.41697687137236916</v>
      </c>
      <c r="G35" s="110">
        <f t="shared" si="0"/>
        <v>0</v>
      </c>
      <c r="H35" s="110">
        <v>0.73022493798561172</v>
      </c>
      <c r="I35" s="110">
        <f t="shared" si="1"/>
        <v>0.73022493798561172</v>
      </c>
      <c r="J35" s="85">
        <f>分析係数表!G38</f>
        <v>8.9658129653451837E-2</v>
      </c>
      <c r="K35" s="111">
        <f t="shared" si="2"/>
        <v>6.5470602166097805E-2</v>
      </c>
      <c r="L35" s="79"/>
      <c r="M35" s="80"/>
      <c r="N35" s="81">
        <f>分析係数表!H38</f>
        <v>4.1195576072902453E-2</v>
      </c>
      <c r="O35" s="82">
        <f t="shared" si="3"/>
        <v>0.57493393679205307</v>
      </c>
      <c r="P35" s="76">
        <f>分析係数表!C38</f>
        <v>0.41697687137236916</v>
      </c>
      <c r="Q35" s="82">
        <f t="shared" si="4"/>
        <v>0.23973415420934974</v>
      </c>
      <c r="R35" s="83">
        <v>0.33860711277783068</v>
      </c>
      <c r="S35" s="84">
        <f t="shared" si="5"/>
        <v>1.0688320507634423</v>
      </c>
      <c r="T35" s="85">
        <f>分析係数表!F38</f>
        <v>0.51116828441118001</v>
      </c>
      <c r="U35" s="86">
        <f t="shared" si="6"/>
        <v>0.54635304571243204</v>
      </c>
      <c r="V35" s="87">
        <f>分析係数表!D38</f>
        <v>3.6720851362413751E-2</v>
      </c>
      <c r="W35" s="88">
        <f t="shared" si="7"/>
        <v>0</v>
      </c>
      <c r="X35" s="76">
        <f>分析係数表!E38</f>
        <v>4.0833430787822089E-2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8.3709999070949205E-3</v>
      </c>
      <c r="I36" s="110">
        <f t="shared" si="1"/>
        <v>8.3709999070949205E-3</v>
      </c>
      <c r="J36" s="85">
        <f>分析係数表!G39</f>
        <v>0.3542438962035025</v>
      </c>
      <c r="K36" s="111">
        <f t="shared" si="2"/>
        <v>2.965375622208462E-3</v>
      </c>
      <c r="L36" s="79"/>
      <c r="M36" s="80"/>
      <c r="N36" s="81">
        <f>分析係数表!H39</f>
        <v>3.5817057247689217E-3</v>
      </c>
      <c r="O36" s="82">
        <f t="shared" si="3"/>
        <v>4.9987022128974559E-2</v>
      </c>
      <c r="P36" s="76">
        <f>分析係数表!C39</f>
        <v>1</v>
      </c>
      <c r="Q36" s="82">
        <f t="shared" si="4"/>
        <v>4.9987022128974559E-2</v>
      </c>
      <c r="R36" s="83">
        <v>5.4755119831893399E-2</v>
      </c>
      <c r="S36" s="84">
        <f t="shared" si="5"/>
        <v>6.3126119738988323E-2</v>
      </c>
      <c r="T36" s="85">
        <f>分析係数表!F39</f>
        <v>0.7050204525118241</v>
      </c>
      <c r="U36" s="86">
        <f t="shared" si="6"/>
        <v>4.4505205503697139E-2</v>
      </c>
      <c r="V36" s="87">
        <f>分析係数表!D39</f>
        <v>5.942413396395245E-2</v>
      </c>
      <c r="W36" s="88">
        <f t="shared" si="7"/>
        <v>0</v>
      </c>
      <c r="X36" s="76">
        <f>分析係数表!E39</f>
        <v>7.513102390387319E-2</v>
      </c>
      <c r="Y36" s="89">
        <f t="shared" si="8"/>
        <v>0</v>
      </c>
    </row>
    <row r="37" spans="1:25" x14ac:dyDescent="0.2">
      <c r="A37" s="6" t="s">
        <v>25</v>
      </c>
      <c r="B37" s="5" t="s">
        <v>40</v>
      </c>
      <c r="C37" s="90"/>
      <c r="D37" s="107">
        <f>投入係数表!AN37</f>
        <v>0</v>
      </c>
      <c r="E37" s="110">
        <f t="shared" si="9"/>
        <v>0</v>
      </c>
      <c r="F37" s="85">
        <f>分析係数表!C40</f>
        <v>1</v>
      </c>
      <c r="G37" s="110">
        <f t="shared" si="0"/>
        <v>0</v>
      </c>
      <c r="H37" s="110">
        <v>4.099795338758707E-2</v>
      </c>
      <c r="I37" s="110">
        <f t="shared" si="1"/>
        <v>4.099795338758707E-2</v>
      </c>
      <c r="J37" s="85">
        <f>分析係数表!G40</f>
        <v>0.54480720679366534</v>
      </c>
      <c r="K37" s="111">
        <f t="shared" si="2"/>
        <v>2.2335980469348201E-2</v>
      </c>
      <c r="L37" s="79"/>
      <c r="M37" s="80"/>
      <c r="N37" s="81">
        <f>分析係数表!H40</f>
        <v>3.1654426986686419E-2</v>
      </c>
      <c r="O37" s="82">
        <f t="shared" si="3"/>
        <v>0.44177569679194911</v>
      </c>
      <c r="P37" s="76">
        <f>分析係数表!C40</f>
        <v>1</v>
      </c>
      <c r="Q37" s="82">
        <f t="shared" si="4"/>
        <v>0.44177569679194911</v>
      </c>
      <c r="R37" s="83">
        <v>0.44530820612992511</v>
      </c>
      <c r="S37" s="84">
        <f t="shared" si="5"/>
        <v>0.48630615951751216</v>
      </c>
      <c r="T37" s="85">
        <f>分析係数表!F40</f>
        <v>0.74295960523295845</v>
      </c>
      <c r="U37" s="86">
        <f t="shared" si="6"/>
        <v>0.36130583229748697</v>
      </c>
      <c r="V37" s="87">
        <f>分析係数表!D40</f>
        <v>9.2672710580674778E-2</v>
      </c>
      <c r="W37" s="88">
        <f t="shared" si="7"/>
        <v>0</v>
      </c>
      <c r="X37" s="76">
        <f>分析係数表!E40</f>
        <v>5.6242827633692906E-2</v>
      </c>
      <c r="Y37" s="89">
        <f t="shared" si="8"/>
        <v>0</v>
      </c>
    </row>
    <row r="38" spans="1:25" x14ac:dyDescent="0.2">
      <c r="A38" s="6" t="s">
        <v>26</v>
      </c>
      <c r="B38" s="5" t="s">
        <v>277</v>
      </c>
      <c r="C38" s="90"/>
      <c r="D38" s="107">
        <f>投入係数表!AN38</f>
        <v>0</v>
      </c>
      <c r="E38" s="110">
        <f t="shared" si="9"/>
        <v>0</v>
      </c>
      <c r="F38" s="85">
        <f>分析係数表!C41</f>
        <v>0.7716092186228849</v>
      </c>
      <c r="G38" s="110">
        <f t="shared" si="0"/>
        <v>0</v>
      </c>
      <c r="H38" s="110">
        <v>3.0044479407931479E-2</v>
      </c>
      <c r="I38" s="110">
        <f t="shared" si="1"/>
        <v>3.0044479407931479E-2</v>
      </c>
      <c r="J38" s="85">
        <f>分析係数表!G41</f>
        <v>0.4437271381292458</v>
      </c>
      <c r="K38" s="111">
        <f t="shared" si="2"/>
        <v>1.3331550864264493E-2</v>
      </c>
      <c r="L38" s="79"/>
      <c r="M38" s="80"/>
      <c r="N38" s="81">
        <f>分析係数表!H41</f>
        <v>4.8285080570498094E-2</v>
      </c>
      <c r="O38" s="82">
        <f t="shared" si="3"/>
        <v>0.67387652042031621</v>
      </c>
      <c r="P38" s="76">
        <f>分析係数表!C41</f>
        <v>0.7716092186228849</v>
      </c>
      <c r="Q38" s="82">
        <f t="shared" si="4"/>
        <v>0.5199693353698287</v>
      </c>
      <c r="R38" s="83">
        <v>0.52992029752328307</v>
      </c>
      <c r="S38" s="84">
        <f t="shared" si="5"/>
        <v>0.5599647769312146</v>
      </c>
      <c r="T38" s="85">
        <f>分析係数表!F41</f>
        <v>0.54924555826511057</v>
      </c>
      <c r="U38" s="86">
        <f t="shared" si="6"/>
        <v>0.30755816651438306</v>
      </c>
      <c r="V38" s="87">
        <f>分析係数表!D41</f>
        <v>0.13055216861174013</v>
      </c>
      <c r="W38" s="88">
        <f t="shared" si="7"/>
        <v>0</v>
      </c>
      <c r="X38" s="76">
        <f>分析係数表!E41</f>
        <v>0.12144552342797423</v>
      </c>
      <c r="Y38" s="89">
        <f t="shared" si="8"/>
        <v>0</v>
      </c>
    </row>
    <row r="39" spans="1:25" x14ac:dyDescent="0.2">
      <c r="A39" s="6" t="s">
        <v>51</v>
      </c>
      <c r="B39" s="5" t="s">
        <v>368</v>
      </c>
      <c r="C39" s="90"/>
      <c r="D39" s="107">
        <f>投入係数表!AN39</f>
        <v>0</v>
      </c>
      <c r="E39" s="110">
        <f t="shared" si="9"/>
        <v>0</v>
      </c>
      <c r="F39" s="85">
        <f>分析係数表!C42</f>
        <v>0.97588334268087495</v>
      </c>
      <c r="G39" s="110">
        <f>E39*F39</f>
        <v>0</v>
      </c>
      <c r="H39" s="110">
        <v>4.6600343389712084E-2</v>
      </c>
      <c r="I39" s="110">
        <f>C39+H39</f>
        <v>4.6600343389712084E-2</v>
      </c>
      <c r="J39" s="85">
        <f>分析係数表!G42</f>
        <v>0.48510773130544993</v>
      </c>
      <c r="K39" s="111">
        <f>I39*J39</f>
        <v>2.2606186859838149E-2</v>
      </c>
      <c r="L39" s="79"/>
      <c r="M39" s="80"/>
      <c r="N39" s="81">
        <f>分析係数表!H42</f>
        <v>1.103120860117981E-2</v>
      </c>
      <c r="O39" s="82">
        <f t="shared" si="3"/>
        <v>0.15395381721151449</v>
      </c>
      <c r="P39" s="76">
        <f>分析係数表!C42</f>
        <v>0.97588334268087495</v>
      </c>
      <c r="Q39" s="82">
        <f>O39*P39</f>
        <v>0.15024096575885318</v>
      </c>
      <c r="R39" s="83">
        <v>0.15918459171398211</v>
      </c>
      <c r="S39" s="84">
        <f>I39+R39</f>
        <v>0.20578493510369419</v>
      </c>
      <c r="T39" s="85">
        <f>分析係数表!F42</f>
        <v>0.55931558935361214</v>
      </c>
      <c r="U39" s="86">
        <f>S39*T39</f>
        <v>0.11509872225761755</v>
      </c>
      <c r="V39" s="87">
        <f>分析係数表!D42</f>
        <v>8.2382762991128011E-2</v>
      </c>
      <c r="W39" s="88">
        <f>ROUND(S39*V39,0)</f>
        <v>0</v>
      </c>
      <c r="X39" s="76">
        <f>分析係数表!E42</f>
        <v>7.5982256020278832E-2</v>
      </c>
      <c r="Y39" s="89">
        <f>ROUND(S39*X39,0)</f>
        <v>0</v>
      </c>
    </row>
    <row r="40" spans="1:25" x14ac:dyDescent="0.2">
      <c r="A40" s="6" t="s">
        <v>195</v>
      </c>
      <c r="B40" s="5" t="s">
        <v>41</v>
      </c>
      <c r="C40" s="90"/>
      <c r="D40" s="107">
        <f>投入係数表!AN40</f>
        <v>0</v>
      </c>
      <c r="E40" s="110">
        <f t="shared" si="9"/>
        <v>0</v>
      </c>
      <c r="F40" s="85">
        <f>分析係数表!C43</f>
        <v>0.34022693007694482</v>
      </c>
      <c r="G40" s="110">
        <f>E40*F40</f>
        <v>0</v>
      </c>
      <c r="H40" s="110">
        <v>1.5449858538879362</v>
      </c>
      <c r="I40" s="110">
        <f>C40+H40</f>
        <v>1.5449858538879362</v>
      </c>
      <c r="J40" s="85">
        <f>分析係数表!G43</f>
        <v>0.33724329370148376</v>
      </c>
      <c r="K40" s="111">
        <f>I40*J40</f>
        <v>0.52103611808736694</v>
      </c>
      <c r="L40" s="79"/>
      <c r="M40" s="80"/>
      <c r="N40" s="81">
        <f>分析係数表!H43</f>
        <v>3.0928867340200058E-2</v>
      </c>
      <c r="O40" s="82">
        <f t="shared" si="3"/>
        <v>0.43164963706180626</v>
      </c>
      <c r="P40" s="76">
        <f>分析係数表!C43</f>
        <v>0.34022693007694482</v>
      </c>
      <c r="Q40" s="82">
        <f>O40*P40</f>
        <v>0.14685883088636575</v>
      </c>
      <c r="R40" s="83">
        <v>0.32233332266608805</v>
      </c>
      <c r="S40" s="84">
        <f>I40+R40</f>
        <v>1.8673191765540242</v>
      </c>
      <c r="T40" s="85">
        <f>分析係数表!F43</f>
        <v>0.5626289672791589</v>
      </c>
      <c r="U40" s="86">
        <f>S40*T40</f>
        <v>1.05060785988516</v>
      </c>
      <c r="V40" s="87">
        <f>分析係数表!D43</f>
        <v>0.16253561953424389</v>
      </c>
      <c r="W40" s="88">
        <f>ROUND(S40*V40,0)</f>
        <v>0</v>
      </c>
      <c r="X40" s="76">
        <f>分析係数表!E43</f>
        <v>0.12361206642429007</v>
      </c>
      <c r="Y40" s="89">
        <f>ROUND(S40*X40,0)</f>
        <v>0</v>
      </c>
    </row>
    <row r="41" spans="1:25" x14ac:dyDescent="0.2">
      <c r="A41" s="6" t="s">
        <v>341</v>
      </c>
      <c r="B41" s="5" t="s">
        <v>42</v>
      </c>
      <c r="C41" s="163"/>
      <c r="D41" s="107">
        <f>投入係数表!AN41</f>
        <v>0</v>
      </c>
      <c r="E41" s="110">
        <f t="shared" si="9"/>
        <v>0</v>
      </c>
      <c r="F41" s="85">
        <f>分析係数表!C44</f>
        <v>0.45077084579422144</v>
      </c>
      <c r="G41" s="110">
        <f>E41*F41</f>
        <v>0</v>
      </c>
      <c r="H41" s="110">
        <v>2.4410517906559001E-2</v>
      </c>
      <c r="I41" s="110">
        <f>C41+H41</f>
        <v>2.4410517906559001E-2</v>
      </c>
      <c r="J41" s="85">
        <f>分析係数表!G44</f>
        <v>0.26937180019371798</v>
      </c>
      <c r="K41" s="111">
        <f>I41*J41</f>
        <v>6.5755051521507865E-3</v>
      </c>
      <c r="L41" s="79"/>
      <c r="M41" s="80"/>
      <c r="N41" s="81">
        <f>分析係数表!H44</f>
        <v>0.10969619474561307</v>
      </c>
      <c r="O41" s="82">
        <f t="shared" si="3"/>
        <v>1.5309426668677619</v>
      </c>
      <c r="P41" s="76">
        <f>分析係数表!C44</f>
        <v>0.45077084579422144</v>
      </c>
      <c r="Q41" s="82">
        <f>O41*P41</f>
        <v>0.69010432080644202</v>
      </c>
      <c r="R41" s="83">
        <v>0.70110995809320331</v>
      </c>
      <c r="S41" s="84">
        <f>I41+R41</f>
        <v>0.72552047599976233</v>
      </c>
      <c r="T41" s="85">
        <f>分析係数表!F44</f>
        <v>0.50977584059775838</v>
      </c>
      <c r="U41" s="86">
        <f>S41*T41</f>
        <v>0.36985281052366464</v>
      </c>
      <c r="V41" s="87">
        <f>分析係数表!D44</f>
        <v>0.18714542687145427</v>
      </c>
      <c r="W41" s="88">
        <f>ROUND(S41*V41,0)</f>
        <v>0</v>
      </c>
      <c r="X41" s="76">
        <f>分析係数表!E44</f>
        <v>0.13900650339006504</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6.9843894259465814E-2</v>
      </c>
      <c r="I42" s="110">
        <f>C42+H42</f>
        <v>100.06984389425946</v>
      </c>
      <c r="J42" s="85">
        <f>分析係数表!G45</f>
        <v>0</v>
      </c>
      <c r="K42" s="111">
        <f>I42*J42</f>
        <v>0</v>
      </c>
      <c r="L42" s="79"/>
      <c r="M42" s="80"/>
      <c r="N42" s="81">
        <f>分析係数表!H45</f>
        <v>0</v>
      </c>
      <c r="O42" s="82">
        <f t="shared" si="3"/>
        <v>0</v>
      </c>
      <c r="P42" s="76">
        <f>分析係数表!C45</f>
        <v>1</v>
      </c>
      <c r="Q42" s="82">
        <f>O42*P42</f>
        <v>0</v>
      </c>
      <c r="R42" s="83">
        <v>8.2983076693174326E-3</v>
      </c>
      <c r="S42" s="84">
        <f>I42+R42</f>
        <v>100.07814220192878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4.7984644913627637E-4</v>
      </c>
      <c r="E43" s="110">
        <f t="shared" si="9"/>
        <v>4.7984644913627639E-2</v>
      </c>
      <c r="F43" s="85">
        <f>分析係数表!C46</f>
        <v>7.4198450828512619E-2</v>
      </c>
      <c r="G43" s="110">
        <f>E43*F43</f>
        <v>3.5603863161474385E-3</v>
      </c>
      <c r="H43" s="110">
        <v>4.4169762988045209E-2</v>
      </c>
      <c r="I43" s="110">
        <f>C43+H43</f>
        <v>4.4169762988045209E-2</v>
      </c>
      <c r="J43" s="85">
        <f>分析係数表!G46</f>
        <v>9.2287409360580098E-3</v>
      </c>
      <c r="K43" s="111">
        <f>I43*J43</f>
        <v>4.0763129982375278E-4</v>
      </c>
      <c r="L43" s="79"/>
      <c r="M43" s="80"/>
      <c r="N43" s="81">
        <f>分析係数表!H46</f>
        <v>2.0514344703613255E-2</v>
      </c>
      <c r="O43" s="82">
        <f t="shared" si="3"/>
        <v>0.28630241607218754</v>
      </c>
      <c r="P43" s="76">
        <f>分析係数表!C46</f>
        <v>7.4198450828512619E-2</v>
      </c>
      <c r="Q43" s="82">
        <f>O43*P43</f>
        <v>2.1243195741016567E-2</v>
      </c>
      <c r="R43" s="83">
        <v>2.5158971183749108E-2</v>
      </c>
      <c r="S43" s="84">
        <f>I43+R43</f>
        <v>6.9328734171794318E-2</v>
      </c>
      <c r="T43" s="85">
        <f>分析係数表!F46</f>
        <v>0.31311799604482532</v>
      </c>
      <c r="U43" s="86">
        <f>S43*T43</f>
        <v>2.1708074312196641E-2</v>
      </c>
      <c r="V43" s="87">
        <f>分析係数表!D46</f>
        <v>1.7468688200395519E-2</v>
      </c>
      <c r="W43" s="88">
        <f>ROUND(S43*V43,0)</f>
        <v>0</v>
      </c>
      <c r="X43" s="76">
        <f>分析係数表!E46</f>
        <v>4.6143704680290047E-2</v>
      </c>
      <c r="Y43" s="89">
        <f>ROUND(S43*X43,0)</f>
        <v>0</v>
      </c>
    </row>
    <row r="44" spans="1:25" x14ac:dyDescent="0.2">
      <c r="A44" s="192">
        <v>40</v>
      </c>
      <c r="B44" s="14" t="s">
        <v>151</v>
      </c>
      <c r="C44" s="197">
        <f>SUM(C5:C43)</f>
        <v>100</v>
      </c>
      <c r="D44" s="108">
        <f>投入係数表!AN44</f>
        <v>1</v>
      </c>
      <c r="E44" s="96">
        <f>SUM(E5:E43)</f>
        <v>100.00000000000001</v>
      </c>
      <c r="F44" s="98">
        <f>分析係数表!C47</f>
        <v>0.51595339019249375</v>
      </c>
      <c r="G44" s="96">
        <f>SUM(G5:G43)</f>
        <v>50.50492473035456</v>
      </c>
      <c r="H44" s="96">
        <f>SUM(H5:H43)</f>
        <v>57.071331809312774</v>
      </c>
      <c r="I44" s="96">
        <f>SUM(I5:I43)</f>
        <v>157.07133180931277</v>
      </c>
      <c r="J44" s="98">
        <f>分析係数表!G47</f>
        <v>0.27631170572057684</v>
      </c>
      <c r="K44" s="112">
        <f>SUM(K5:K43)</f>
        <v>22.246874246656002</v>
      </c>
      <c r="L44" s="94">
        <f>最終需要_まとめ!$L$33</f>
        <v>0.62733333333333341</v>
      </c>
      <c r="M44" s="91">
        <f>K44*L44</f>
        <v>13.9562057774022</v>
      </c>
      <c r="N44" s="95">
        <f>分析係数表!H47</f>
        <v>1</v>
      </c>
      <c r="O44" s="96">
        <f>SUM(O5:O43)</f>
        <v>13.9562057774022</v>
      </c>
      <c r="P44" s="92">
        <f>分析係数表!C47</f>
        <v>0.51595339019249375</v>
      </c>
      <c r="Q44" s="96">
        <f>SUM(Q5:Q43)</f>
        <v>7.98940878679376</v>
      </c>
      <c r="R44" s="91">
        <f>SUM(R5:R43)</f>
        <v>9.0048947985798389</v>
      </c>
      <c r="S44" s="97">
        <f>SUM(S5:S43)</f>
        <v>166.07622660789261</v>
      </c>
      <c r="T44" s="98">
        <f>分析係数表!F47</f>
        <v>0.58636886885395456</v>
      </c>
      <c r="U44" s="99">
        <f>SUM(U5:U43)</f>
        <v>45.089562607160488</v>
      </c>
      <c r="V44" s="100">
        <f>分析係数表!D47</f>
        <v>7.5124891062718996E-2</v>
      </c>
      <c r="W44" s="101">
        <f>SUM(W5:W43)</f>
        <v>5</v>
      </c>
      <c r="X44" s="92">
        <f>分析係数表!E47</f>
        <v>6.0854966829428862E-2</v>
      </c>
      <c r="Y44" s="102">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2015年西宮市産業連関表</v>
      </c>
      <c r="H1" s="401"/>
      <c r="I1" s="401"/>
    </row>
    <row r="2" spans="1:25" x14ac:dyDescent="0.2">
      <c r="B2" s="3" t="s">
        <v>284</v>
      </c>
      <c r="S2" s="3" t="s">
        <v>153</v>
      </c>
      <c r="U2" s="64" t="s">
        <v>210</v>
      </c>
      <c r="W2" s="3" t="s">
        <v>130</v>
      </c>
      <c r="Y2" s="3" t="s">
        <v>154</v>
      </c>
    </row>
    <row r="3" spans="1:25" ht="44" x14ac:dyDescent="0.2">
      <c r="B3" s="65"/>
      <c r="C3" s="66" t="s">
        <v>228</v>
      </c>
      <c r="D3" s="66" t="s">
        <v>354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4.9649173197653385E-3</v>
      </c>
      <c r="G5" s="110">
        <f t="shared" ref="G5:G38" si="0">E5*F5</f>
        <v>0</v>
      </c>
      <c r="H5" s="110">
        <f t="array" ref="H5:H43">MMULT(逆行列係数!C5:AO43,'39'!G5:G43)</f>
        <v>7.9271489837194021E-5</v>
      </c>
      <c r="I5" s="110">
        <f t="shared" ref="I5:I38" si="1">C5+H5</f>
        <v>7.9271489837194021E-5</v>
      </c>
      <c r="J5" s="85">
        <f>分析係数表!G8</f>
        <v>0.11989459815546773</v>
      </c>
      <c r="K5" s="111">
        <f t="shared" ref="K5:K38" si="2">I5*J5</f>
        <v>9.5042234192156206E-6</v>
      </c>
      <c r="L5" s="79" t="s">
        <v>178</v>
      </c>
      <c r="M5" s="80" t="s">
        <v>178</v>
      </c>
      <c r="N5" s="81">
        <f>分析係数表!H8</f>
        <v>9.9138626395589742E-3</v>
      </c>
      <c r="O5" s="82">
        <f t="shared" ref="O5:O43" si="3">$M$44*N5</f>
        <v>8.9621062854113476E-2</v>
      </c>
      <c r="P5" s="76">
        <f>分析係数表!C8</f>
        <v>4.9649173197653385E-3</v>
      </c>
      <c r="Q5" s="82">
        <f t="shared" ref="Q5:Q38" si="4">O5*P5</f>
        <v>4.4496116718016599E-4</v>
      </c>
      <c r="R5" s="83">
        <f t="array" ref="R5:R43">MMULT(逆行列係数!C5:AO43,'39'!Q5:Q43)</f>
        <v>6.7369513749372027E-4</v>
      </c>
      <c r="S5" s="84">
        <f t="shared" ref="S5:S38" si="5">I5+R5</f>
        <v>7.5296662733091431E-4</v>
      </c>
      <c r="T5" s="85">
        <f>分析係数表!F8</f>
        <v>0.45454545454545453</v>
      </c>
      <c r="U5" s="86">
        <f t="shared" ref="U5:U38" si="6">S5*T5</f>
        <v>3.4225755787768833E-4</v>
      </c>
      <c r="V5" s="87">
        <f>分析係数表!D8</f>
        <v>0.96442687747035571</v>
      </c>
      <c r="W5" s="167">
        <f t="shared" ref="W5:W38" si="7">ROUND(S5*V5,0)</f>
        <v>0</v>
      </c>
      <c r="X5" s="76">
        <f>分析係数表!E8</f>
        <v>0.8458498023715415</v>
      </c>
      <c r="Y5" s="166">
        <f t="shared" ref="Y5:Y38" si="8">ROUND(S5*X5,0)</f>
        <v>0</v>
      </c>
    </row>
    <row r="6" spans="1:25" x14ac:dyDescent="0.2">
      <c r="A6" s="6" t="s">
        <v>220</v>
      </c>
      <c r="B6" s="5" t="s">
        <v>266</v>
      </c>
      <c r="C6" s="90"/>
      <c r="D6" s="107">
        <f>投入係数表!AO6</f>
        <v>0</v>
      </c>
      <c r="E6" s="110">
        <f t="shared" ref="E6:E43" si="9">$C$43*D6</f>
        <v>0</v>
      </c>
      <c r="F6" s="85">
        <f>分析係数表!C9</f>
        <v>0.15391380826737022</v>
      </c>
      <c r="G6" s="110">
        <f t="shared" si="0"/>
        <v>0</v>
      </c>
      <c r="H6" s="110">
        <v>8.899977185591858E-4</v>
      </c>
      <c r="I6" s="110">
        <f t="shared" si="1"/>
        <v>8.899977185591858E-4</v>
      </c>
      <c r="J6" s="85">
        <f>分析係数表!G9</f>
        <v>0.24468085106382978</v>
      </c>
      <c r="K6" s="111">
        <f t="shared" si="2"/>
        <v>2.1776539922192844E-4</v>
      </c>
      <c r="L6" s="79"/>
      <c r="M6" s="80"/>
      <c r="N6" s="81">
        <f>分析係数表!H9</f>
        <v>5.2529564767522905E-4</v>
      </c>
      <c r="O6" s="82">
        <f t="shared" si="3"/>
        <v>4.7486591219694594E-3</v>
      </c>
      <c r="P6" s="76">
        <f>分析係数表!C9</f>
        <v>0.15391380826737022</v>
      </c>
      <c r="Q6" s="82">
        <f t="shared" si="4"/>
        <v>7.3088420962590605E-4</v>
      </c>
      <c r="R6" s="83">
        <v>8.4742409661362123E-4</v>
      </c>
      <c r="S6" s="84">
        <f t="shared" si="5"/>
        <v>1.7374218151728071E-3</v>
      </c>
      <c r="T6" s="85">
        <f>分析係数表!F9</f>
        <v>0.66489361702127658</v>
      </c>
      <c r="U6" s="86">
        <f t="shared" si="6"/>
        <v>1.1552006749819196E-3</v>
      </c>
      <c r="V6" s="87">
        <f>分析係数表!D9</f>
        <v>4.2553191489361701E-2</v>
      </c>
      <c r="W6" s="167">
        <f t="shared" si="7"/>
        <v>0</v>
      </c>
      <c r="X6" s="76">
        <f>分析係数表!E9</f>
        <v>3.7234042553191488E-2</v>
      </c>
      <c r="Y6" s="166">
        <f t="shared" si="8"/>
        <v>0</v>
      </c>
    </row>
    <row r="7" spans="1:25" x14ac:dyDescent="0.2">
      <c r="A7" s="6" t="s">
        <v>221</v>
      </c>
      <c r="B7" s="5" t="s">
        <v>267</v>
      </c>
      <c r="C7" s="90"/>
      <c r="D7" s="107">
        <f>投入係数表!AO7</f>
        <v>0</v>
      </c>
      <c r="E7" s="110">
        <f t="shared" si="9"/>
        <v>0</v>
      </c>
      <c r="F7" s="85">
        <f>分析係数表!C10</f>
        <v>3.7301329873500322E-3</v>
      </c>
      <c r="G7" s="110">
        <f t="shared" si="0"/>
        <v>0</v>
      </c>
      <c r="H7" s="110">
        <v>1.1831495921829807E-5</v>
      </c>
      <c r="I7" s="110">
        <f t="shared" si="1"/>
        <v>1.1831495921829807E-5</v>
      </c>
      <c r="J7" s="85">
        <f>分析係数表!G10</f>
        <v>0.17857142857142858</v>
      </c>
      <c r="K7" s="111">
        <f t="shared" si="2"/>
        <v>2.1127671288981799E-6</v>
      </c>
      <c r="L7" s="79"/>
      <c r="M7" s="80"/>
      <c r="N7" s="81">
        <f>分析係数表!H10</f>
        <v>9.7827374022421611E-4</v>
      </c>
      <c r="O7" s="82">
        <f t="shared" si="3"/>
        <v>8.8435694086904746E-3</v>
      </c>
      <c r="P7" s="76">
        <f>分析係数表!C10</f>
        <v>3.7301329873500322E-3</v>
      </c>
      <c r="Q7" s="82">
        <f t="shared" si="4"/>
        <v>3.2987689977275958E-5</v>
      </c>
      <c r="R7" s="83">
        <v>6.4875611194074482E-5</v>
      </c>
      <c r="S7" s="84">
        <f t="shared" si="5"/>
        <v>7.6707107115904291E-5</v>
      </c>
      <c r="T7" s="85">
        <f>分析係数表!F10</f>
        <v>0.5178571428571429</v>
      </c>
      <c r="U7" s="86">
        <f t="shared" si="6"/>
        <v>3.9723323327879009E-5</v>
      </c>
      <c r="V7" s="87">
        <f>分析係数表!D10</f>
        <v>0</v>
      </c>
      <c r="W7" s="167">
        <f t="shared" si="7"/>
        <v>0</v>
      </c>
      <c r="X7" s="76">
        <f>分析係数表!E10</f>
        <v>0</v>
      </c>
      <c r="Y7" s="166">
        <f t="shared" si="8"/>
        <v>0</v>
      </c>
    </row>
    <row r="8" spans="1:25" x14ac:dyDescent="0.2">
      <c r="A8" s="6" t="s">
        <v>222</v>
      </c>
      <c r="B8" s="5" t="s">
        <v>27</v>
      </c>
      <c r="C8" s="90"/>
      <c r="D8" s="107">
        <f>投入係数表!AO8</f>
        <v>3.295978905735003E-4</v>
      </c>
      <c r="E8" s="110">
        <f t="shared" si="9"/>
        <v>3.2959789057350031E-2</v>
      </c>
      <c r="F8" s="85">
        <f>分析係数表!C11</f>
        <v>0.13696369636963701</v>
      </c>
      <c r="G8" s="110">
        <f t="shared" si="0"/>
        <v>4.5142945408581745E-3</v>
      </c>
      <c r="H8" s="110">
        <v>9.9058945139262125E-3</v>
      </c>
      <c r="I8" s="110">
        <f t="shared" si="1"/>
        <v>9.9058945139262125E-3</v>
      </c>
      <c r="J8" s="85">
        <f>分析係数表!G11</f>
        <v>0.3392857142857143</v>
      </c>
      <c r="K8" s="111">
        <f t="shared" si="2"/>
        <v>3.3609284957963935E-3</v>
      </c>
      <c r="L8" s="79"/>
      <c r="M8" s="80"/>
      <c r="N8" s="81">
        <f>分析係数表!H11</f>
        <v>-1.9072761791536302E-5</v>
      </c>
      <c r="O8" s="82">
        <f t="shared" si="3"/>
        <v>-1.7241727523035859E-4</v>
      </c>
      <c r="P8" s="76">
        <f>分析係数表!C11</f>
        <v>0.13696369636963701</v>
      </c>
      <c r="Q8" s="82">
        <f t="shared" si="4"/>
        <v>-2.3614907333530972E-5</v>
      </c>
      <c r="R8" s="83">
        <v>4.3456060407899403E-4</v>
      </c>
      <c r="S8" s="84">
        <f t="shared" si="5"/>
        <v>1.0340455118005206E-2</v>
      </c>
      <c r="T8" s="85">
        <f>分析係数表!F11</f>
        <v>0.56043956043956045</v>
      </c>
      <c r="U8" s="86">
        <f t="shared" si="6"/>
        <v>5.7952001210798409E-3</v>
      </c>
      <c r="V8" s="87">
        <f>分析係数表!D11</f>
        <v>6.868131868131868E-3</v>
      </c>
      <c r="W8" s="167">
        <f t="shared" si="7"/>
        <v>0</v>
      </c>
      <c r="X8" s="76">
        <f>分析係数表!E11</f>
        <v>5.4945054945054949E-3</v>
      </c>
      <c r="Y8" s="166">
        <f t="shared" si="8"/>
        <v>0</v>
      </c>
    </row>
    <row r="9" spans="1:25" x14ac:dyDescent="0.2">
      <c r="A9" s="6" t="s">
        <v>223</v>
      </c>
      <c r="B9" s="5" t="s">
        <v>191</v>
      </c>
      <c r="C9" s="90"/>
      <c r="D9" s="107">
        <f>投入係数表!AO9</f>
        <v>2.3071852340145024E-3</v>
      </c>
      <c r="E9" s="110">
        <f t="shared" si="9"/>
        <v>0.23071852340145024</v>
      </c>
      <c r="F9" s="85">
        <f>分析係数表!C12</f>
        <v>0.20704451619317732</v>
      </c>
      <c r="G9" s="110">
        <f t="shared" si="0"/>
        <v>4.7769005054457525E-2</v>
      </c>
      <c r="H9" s="110">
        <v>5.4727061041591536E-2</v>
      </c>
      <c r="I9" s="110">
        <f t="shared" si="1"/>
        <v>5.4727061041591536E-2</v>
      </c>
      <c r="J9" s="85">
        <f>分析係数表!G12</f>
        <v>0.14105339609201503</v>
      </c>
      <c r="K9" s="111">
        <f t="shared" si="2"/>
        <v>7.7194378180514955E-3</v>
      </c>
      <c r="L9" s="79"/>
      <c r="M9" s="80"/>
      <c r="N9" s="81">
        <f>分析係数表!H12</f>
        <v>8.4721207878004259E-2</v>
      </c>
      <c r="O9" s="82">
        <f t="shared" si="3"/>
        <v>0.76587753657325286</v>
      </c>
      <c r="P9" s="76">
        <f>分析係数表!C12</f>
        <v>0.20704451619317732</v>
      </c>
      <c r="Q9" s="82">
        <f t="shared" si="4"/>
        <v>0.15857074402303162</v>
      </c>
      <c r="R9" s="83">
        <v>0.18088509551169987</v>
      </c>
      <c r="S9" s="84">
        <f t="shared" si="5"/>
        <v>0.2356121565532914</v>
      </c>
      <c r="T9" s="85">
        <f>分析係数表!F12</f>
        <v>0.31004441526879617</v>
      </c>
      <c r="U9" s="86">
        <f t="shared" si="6"/>
        <v>7.3050233308785295E-2</v>
      </c>
      <c r="V9" s="87">
        <f>分析係数表!D12</f>
        <v>2.1317233962316856E-2</v>
      </c>
      <c r="W9" s="167">
        <f t="shared" si="7"/>
        <v>0</v>
      </c>
      <c r="X9" s="76">
        <f>分析係数表!E12</f>
        <v>2.1753704764166097E-2</v>
      </c>
      <c r="Y9" s="166">
        <f t="shared" si="8"/>
        <v>0</v>
      </c>
    </row>
    <row r="10" spans="1:25" x14ac:dyDescent="0.2">
      <c r="A10" s="6" t="s">
        <v>224</v>
      </c>
      <c r="B10" s="5" t="s">
        <v>28</v>
      </c>
      <c r="C10" s="90"/>
      <c r="D10" s="107">
        <f>投入係数表!AO10</f>
        <v>4.9439683586025053E-3</v>
      </c>
      <c r="E10" s="110">
        <f t="shared" si="9"/>
        <v>0.49439683586025052</v>
      </c>
      <c r="F10" s="85">
        <f>分析係数表!C13</f>
        <v>0</v>
      </c>
      <c r="G10" s="110">
        <f t="shared" si="0"/>
        <v>0</v>
      </c>
      <c r="H10" s="110">
        <v>0</v>
      </c>
      <c r="I10" s="110">
        <f t="shared" si="1"/>
        <v>0</v>
      </c>
      <c r="J10" s="85">
        <f>分析係数表!G13</f>
        <v>0.24503025064822817</v>
      </c>
      <c r="K10" s="111">
        <f t="shared" si="2"/>
        <v>0</v>
      </c>
      <c r="L10" s="79"/>
      <c r="M10" s="80"/>
      <c r="N10" s="81">
        <f>分析係数表!H13</f>
        <v>1.3607620839853172E-2</v>
      </c>
      <c r="O10" s="82">
        <f t="shared" si="3"/>
        <v>0.12301254182372626</v>
      </c>
      <c r="P10" s="76">
        <f>分析係数表!C13</f>
        <v>0</v>
      </c>
      <c r="Q10" s="82">
        <f t="shared" si="4"/>
        <v>0</v>
      </c>
      <c r="R10" s="83">
        <v>0</v>
      </c>
      <c r="S10" s="84">
        <f t="shared" si="5"/>
        <v>0</v>
      </c>
      <c r="T10" s="85">
        <f>分析係数表!F13</f>
        <v>0.38375108038029387</v>
      </c>
      <c r="U10" s="86">
        <f t="shared" si="6"/>
        <v>0</v>
      </c>
      <c r="V10" s="87">
        <f>分析係数表!D13</f>
        <v>0.14001728608470182</v>
      </c>
      <c r="W10" s="167">
        <f t="shared" si="7"/>
        <v>0</v>
      </c>
      <c r="X10" s="76">
        <f>分析係数表!E13</f>
        <v>0.11279170267934313</v>
      </c>
      <c r="Y10" s="166">
        <f t="shared" si="8"/>
        <v>0</v>
      </c>
    </row>
    <row r="11" spans="1:25" x14ac:dyDescent="0.2">
      <c r="A11" s="6" t="s">
        <v>225</v>
      </c>
      <c r="B11" s="5" t="s">
        <v>268</v>
      </c>
      <c r="C11" s="90"/>
      <c r="D11" s="107">
        <f>投入係数表!AO11</f>
        <v>0.1044825313117996</v>
      </c>
      <c r="E11" s="110">
        <f t="shared" si="9"/>
        <v>10.44825313117996</v>
      </c>
      <c r="F11" s="85">
        <f>分析係数表!C14</f>
        <v>3.4828780992665287E-2</v>
      </c>
      <c r="G11" s="110">
        <f t="shared" si="0"/>
        <v>0.36389992006179617</v>
      </c>
      <c r="H11" s="110">
        <v>0.3747441856082564</v>
      </c>
      <c r="I11" s="110">
        <f t="shared" si="1"/>
        <v>0.3747441856082564</v>
      </c>
      <c r="J11" s="85">
        <f>分析係数表!G14</f>
        <v>0.17656215254614188</v>
      </c>
      <c r="K11" s="111">
        <f t="shared" si="2"/>
        <v>6.6165640065144679E-2</v>
      </c>
      <c r="L11" s="79"/>
      <c r="M11" s="80"/>
      <c r="N11" s="81">
        <f>分析係数表!H14</f>
        <v>1.0569488826143035E-3</v>
      </c>
      <c r="O11" s="82">
        <f t="shared" si="3"/>
        <v>9.5547906690157062E-3</v>
      </c>
      <c r="P11" s="76">
        <f>分析係数表!C14</f>
        <v>3.4828780992665287E-2</v>
      </c>
      <c r="Q11" s="82">
        <f t="shared" si="4"/>
        <v>3.3278171164190988E-4</v>
      </c>
      <c r="R11" s="83">
        <v>1.4035353935745408E-3</v>
      </c>
      <c r="S11" s="84">
        <f t="shared" si="5"/>
        <v>0.37614772100183091</v>
      </c>
      <c r="T11" s="85">
        <f>分析係数表!F14</f>
        <v>0.31487658438959304</v>
      </c>
      <c r="U11" s="86">
        <f t="shared" si="6"/>
        <v>0.11844010961498611</v>
      </c>
      <c r="V11" s="87">
        <f>分析係数表!D14</f>
        <v>7.0491438736935738E-2</v>
      </c>
      <c r="W11" s="167">
        <f t="shared" si="7"/>
        <v>0</v>
      </c>
      <c r="X11" s="76">
        <f>分析係数表!E14</f>
        <v>6.4487436068490098E-2</v>
      </c>
      <c r="Y11" s="166">
        <f t="shared" si="8"/>
        <v>0</v>
      </c>
    </row>
    <row r="12" spans="1:25" x14ac:dyDescent="0.2">
      <c r="A12" s="6" t="s">
        <v>226</v>
      </c>
      <c r="B12" s="5" t="s">
        <v>29</v>
      </c>
      <c r="C12" s="90"/>
      <c r="D12" s="107">
        <f>投入係数表!AO12</f>
        <v>7.9103493737640081E-3</v>
      </c>
      <c r="E12" s="110">
        <f t="shared" si="9"/>
        <v>0.79103493737640085</v>
      </c>
      <c r="F12" s="85">
        <f>分析係数表!C15</f>
        <v>0</v>
      </c>
      <c r="G12" s="110">
        <f t="shared" si="0"/>
        <v>0</v>
      </c>
      <c r="H12" s="110">
        <v>0</v>
      </c>
      <c r="I12" s="110">
        <f t="shared" si="1"/>
        <v>0</v>
      </c>
      <c r="J12" s="85">
        <f>分析係数表!G15</f>
        <v>9.5595018450184505E-2</v>
      </c>
      <c r="K12" s="111">
        <f t="shared" si="2"/>
        <v>0</v>
      </c>
      <c r="L12" s="79"/>
      <c r="M12" s="80"/>
      <c r="N12" s="81">
        <f>分析係数表!H15</f>
        <v>7.7419518905477774E-3</v>
      </c>
      <c r="O12" s="82">
        <f t="shared" si="3"/>
        <v>6.9987045637256384E-2</v>
      </c>
      <c r="P12" s="76">
        <f>分析係数表!C15</f>
        <v>0</v>
      </c>
      <c r="Q12" s="82">
        <f t="shared" si="4"/>
        <v>0</v>
      </c>
      <c r="R12" s="83">
        <v>0</v>
      </c>
      <c r="S12" s="84">
        <f t="shared" si="5"/>
        <v>0</v>
      </c>
      <c r="T12" s="85">
        <f>分析係数表!F15</f>
        <v>0.30402444649446492</v>
      </c>
      <c r="U12" s="86">
        <f t="shared" si="6"/>
        <v>0</v>
      </c>
      <c r="V12" s="87">
        <f>分析係数表!D15</f>
        <v>4.8662361623616236E-2</v>
      </c>
      <c r="W12" s="167">
        <f t="shared" si="7"/>
        <v>0</v>
      </c>
      <c r="X12" s="76">
        <f>分析係数表!E15</f>
        <v>4.289667896678967E-2</v>
      </c>
      <c r="Y12" s="166">
        <f t="shared" si="8"/>
        <v>0</v>
      </c>
    </row>
    <row r="13" spans="1:25" x14ac:dyDescent="0.2">
      <c r="A13" s="6" t="s">
        <v>227</v>
      </c>
      <c r="B13" s="5" t="s">
        <v>30</v>
      </c>
      <c r="C13" s="90"/>
      <c r="D13" s="107">
        <f>投入係数表!AO13</f>
        <v>1.4831905075807514E-2</v>
      </c>
      <c r="E13" s="110">
        <f t="shared" si="9"/>
        <v>1.4831905075807514</v>
      </c>
      <c r="F13" s="85">
        <f>分析係数表!C16</f>
        <v>1.5929944110702698E-2</v>
      </c>
      <c r="G13" s="110">
        <f t="shared" si="0"/>
        <v>2.3627141891286136E-2</v>
      </c>
      <c r="H13" s="110">
        <v>3.0792078629208811E-2</v>
      </c>
      <c r="I13" s="110">
        <f t="shared" si="1"/>
        <v>3.0792078629208811E-2</v>
      </c>
      <c r="J13" s="85">
        <f>分析係数表!G16</f>
        <v>3.3304867634500426E-2</v>
      </c>
      <c r="K13" s="111">
        <f t="shared" si="2"/>
        <v>1.0255261029369289E-3</v>
      </c>
      <c r="L13" s="79"/>
      <c r="M13" s="80"/>
      <c r="N13" s="81">
        <f>分析係数表!H16</f>
        <v>1.5715955716225912E-2</v>
      </c>
      <c r="O13" s="82">
        <f t="shared" si="3"/>
        <v>0.14207183478981547</v>
      </c>
      <c r="P13" s="76">
        <f>分析係数表!C16</f>
        <v>1.5929944110702698E-2</v>
      </c>
      <c r="Q13" s="82">
        <f t="shared" si="4"/>
        <v>2.2631963879067478E-3</v>
      </c>
      <c r="R13" s="83">
        <v>2.6252941584095617E-3</v>
      </c>
      <c r="S13" s="84">
        <f t="shared" si="5"/>
        <v>3.3417372787618374E-2</v>
      </c>
      <c r="T13" s="85">
        <f>分析係数表!F16</f>
        <v>0.28693424423569597</v>
      </c>
      <c r="U13" s="86">
        <f t="shared" si="6"/>
        <v>9.5885886051577905E-3</v>
      </c>
      <c r="V13" s="87">
        <f>分析係数表!D16</f>
        <v>2.8181041844577284E-2</v>
      </c>
      <c r="W13" s="167">
        <f t="shared" si="7"/>
        <v>0</v>
      </c>
      <c r="X13" s="76">
        <f>分析係数表!E16</f>
        <v>2.1349274124679761E-2</v>
      </c>
      <c r="Y13" s="166">
        <f t="shared" si="8"/>
        <v>0</v>
      </c>
    </row>
    <row r="14" spans="1:25" x14ac:dyDescent="0.2">
      <c r="A14" s="6" t="s">
        <v>2</v>
      </c>
      <c r="B14" s="5" t="s">
        <v>365</v>
      </c>
      <c r="C14" s="90"/>
      <c r="D14" s="107">
        <f>投入係数表!AO14</f>
        <v>1.4172709294660513E-2</v>
      </c>
      <c r="E14" s="110">
        <f t="shared" si="9"/>
        <v>1.4172709294660513</v>
      </c>
      <c r="F14" s="85">
        <f>分析係数表!C17</f>
        <v>3.0755163958272713E-2</v>
      </c>
      <c r="G14" s="110">
        <f t="shared" si="0"/>
        <v>4.3588399809021967E-2</v>
      </c>
      <c r="H14" s="110">
        <v>5.0203644324592102E-2</v>
      </c>
      <c r="I14" s="110">
        <f t="shared" si="1"/>
        <v>5.0203644324592102E-2</v>
      </c>
      <c r="J14" s="85">
        <f>分析係数表!G17</f>
        <v>0.21735668789808918</v>
      </c>
      <c r="K14" s="111">
        <f t="shared" si="2"/>
        <v>1.0912097850807042E-2</v>
      </c>
      <c r="L14" s="79"/>
      <c r="M14" s="80"/>
      <c r="N14" s="81">
        <f>分析係数表!H17</f>
        <v>2.8450203005708319E-3</v>
      </c>
      <c r="O14" s="82">
        <f t="shared" si="3"/>
        <v>2.5718910221861822E-2</v>
      </c>
      <c r="P14" s="76">
        <f>分析係数表!C17</f>
        <v>3.0755163958272713E-2</v>
      </c>
      <c r="Q14" s="82">
        <f t="shared" si="4"/>
        <v>7.9098930070145633E-4</v>
      </c>
      <c r="R14" s="83">
        <v>1.6892081896642819E-3</v>
      </c>
      <c r="S14" s="84">
        <f t="shared" si="5"/>
        <v>5.1892852514256384E-2</v>
      </c>
      <c r="T14" s="85">
        <f>分析係数表!F17</f>
        <v>0.33877388535031849</v>
      </c>
      <c r="U14" s="86">
        <f t="shared" si="6"/>
        <v>1.7579943268165678E-2</v>
      </c>
      <c r="V14" s="87">
        <f>分析係数表!D17</f>
        <v>5.8320063694267517E-2</v>
      </c>
      <c r="W14" s="167">
        <f t="shared" si="7"/>
        <v>0</v>
      </c>
      <c r="X14" s="76">
        <f>分析係数表!E17</f>
        <v>5.5732484076433123E-2</v>
      </c>
      <c r="Y14" s="166">
        <f t="shared" si="8"/>
        <v>0</v>
      </c>
    </row>
    <row r="15" spans="1:25" x14ac:dyDescent="0.2">
      <c r="A15" s="6" t="s">
        <v>3</v>
      </c>
      <c r="B15" s="5" t="s">
        <v>31</v>
      </c>
      <c r="C15" s="90"/>
      <c r="D15" s="107">
        <f>投入係数表!AO15</f>
        <v>4.6143704680290049E-3</v>
      </c>
      <c r="E15" s="110">
        <f t="shared" si="9"/>
        <v>0.46143704680290049</v>
      </c>
      <c r="F15" s="85">
        <f>分析係数表!C18</f>
        <v>0.10308017346825304</v>
      </c>
      <c r="G15" s="110">
        <f t="shared" si="0"/>
        <v>4.7565010829121381E-2</v>
      </c>
      <c r="H15" s="110">
        <v>5.1646236536102036E-2</v>
      </c>
      <c r="I15" s="110">
        <f t="shared" si="1"/>
        <v>5.1646236536102036E-2</v>
      </c>
      <c r="J15" s="85">
        <f>分析係数表!G18</f>
        <v>0.21565836298932384</v>
      </c>
      <c r="K15" s="111">
        <f t="shared" si="2"/>
        <v>1.1137942825935172E-2</v>
      </c>
      <c r="L15" s="79"/>
      <c r="M15" s="80"/>
      <c r="N15" s="81">
        <f>分析係数表!H18</f>
        <v>4.148325689659146E-4</v>
      </c>
      <c r="O15" s="82">
        <f t="shared" si="3"/>
        <v>3.7500757362602995E-3</v>
      </c>
      <c r="P15" s="76">
        <f>分析係数表!C18</f>
        <v>0.10308017346825304</v>
      </c>
      <c r="Q15" s="82">
        <f t="shared" si="4"/>
        <v>3.8655845741279846E-4</v>
      </c>
      <c r="R15" s="83">
        <v>9.6547403001007962E-4</v>
      </c>
      <c r="S15" s="84">
        <f t="shared" si="5"/>
        <v>5.2611710566112115E-2</v>
      </c>
      <c r="T15" s="85">
        <f>分析係数表!F18</f>
        <v>0.45978647686832741</v>
      </c>
      <c r="U15" s="86">
        <f t="shared" si="6"/>
        <v>2.4190153043208845E-2</v>
      </c>
      <c r="V15" s="87">
        <f>分析係数表!D18</f>
        <v>3.6120996441281139E-2</v>
      </c>
      <c r="W15" s="167">
        <f t="shared" si="7"/>
        <v>0</v>
      </c>
      <c r="X15" s="76">
        <f>分析係数表!E18</f>
        <v>3.3096085409252671E-2</v>
      </c>
      <c r="Y15" s="166">
        <f t="shared" si="8"/>
        <v>0</v>
      </c>
    </row>
    <row r="16" spans="1:25" x14ac:dyDescent="0.2">
      <c r="A16" s="6" t="s">
        <v>4</v>
      </c>
      <c r="B16" s="5" t="s">
        <v>32</v>
      </c>
      <c r="C16" s="90"/>
      <c r="D16" s="107">
        <f>投入係数表!AO16</f>
        <v>3.9551746868820041E-3</v>
      </c>
      <c r="E16" s="110">
        <f t="shared" si="9"/>
        <v>0.39551746868820042</v>
      </c>
      <c r="F16" s="85">
        <f>分析係数表!C19</f>
        <v>0.24776062511911567</v>
      </c>
      <c r="G16" s="110">
        <f t="shared" si="0"/>
        <v>9.7993655287718792E-2</v>
      </c>
      <c r="H16" s="110">
        <v>0.12113150383333736</v>
      </c>
      <c r="I16" s="110">
        <f t="shared" si="1"/>
        <v>0.12113150383333736</v>
      </c>
      <c r="J16" s="85">
        <f>分析係数表!G19</f>
        <v>5.7676438653637349E-2</v>
      </c>
      <c r="K16" s="111">
        <f t="shared" si="2"/>
        <v>6.9864337498663194E-3</v>
      </c>
      <c r="L16" s="79"/>
      <c r="M16" s="80"/>
      <c r="N16" s="81">
        <f>分析係数表!H19</f>
        <v>-1.0648958666941103E-4</v>
      </c>
      <c r="O16" s="82">
        <f t="shared" si="3"/>
        <v>-9.6266312003616883E-4</v>
      </c>
      <c r="P16" s="76">
        <f>分析係数表!C19</f>
        <v>0.24776062511911567</v>
      </c>
      <c r="Q16" s="82">
        <f t="shared" si="4"/>
        <v>-2.3851001639927947E-4</v>
      </c>
      <c r="R16" s="83">
        <v>8.1637005290949674E-4</v>
      </c>
      <c r="S16" s="84">
        <f t="shared" si="5"/>
        <v>0.12194787388624685</v>
      </c>
      <c r="T16" s="85">
        <f>分析係数表!F19</f>
        <v>0.24017372421281216</v>
      </c>
      <c r="U16" s="86">
        <f t="shared" si="6"/>
        <v>2.9288675031094249E-2</v>
      </c>
      <c r="V16" s="87">
        <f>分析係数表!D19</f>
        <v>1.0727470141150924E-2</v>
      </c>
      <c r="W16" s="167">
        <f t="shared" si="7"/>
        <v>0</v>
      </c>
      <c r="X16" s="76">
        <f>分析係数表!E19</f>
        <v>1.2160694896851249E-2</v>
      </c>
      <c r="Y16" s="166">
        <f t="shared" si="8"/>
        <v>0</v>
      </c>
    </row>
    <row r="17" spans="1:25" x14ac:dyDescent="0.2">
      <c r="A17" s="6" t="s">
        <v>5</v>
      </c>
      <c r="B17" s="5" t="s">
        <v>33</v>
      </c>
      <c r="C17" s="90"/>
      <c r="D17" s="107">
        <f>投入係数表!AO17</f>
        <v>3.2959789057350032E-3</v>
      </c>
      <c r="E17" s="110">
        <f t="shared" si="9"/>
        <v>0.32959789057350031</v>
      </c>
      <c r="F17" s="85">
        <f>分析係数表!C20</f>
        <v>4.2097488921713389E-2</v>
      </c>
      <c r="G17" s="110">
        <f t="shared" si="0"/>
        <v>1.387524354703803E-2</v>
      </c>
      <c r="H17" s="110">
        <v>1.5368878895055083E-2</v>
      </c>
      <c r="I17" s="110">
        <f t="shared" si="1"/>
        <v>1.5368878895055083E-2</v>
      </c>
      <c r="J17" s="85">
        <f>分析係数表!G20</f>
        <v>0.10005104645227157</v>
      </c>
      <c r="K17" s="111">
        <f t="shared" si="2"/>
        <v>1.5376724162484922E-3</v>
      </c>
      <c r="L17" s="79"/>
      <c r="M17" s="80"/>
      <c r="N17" s="81">
        <f>分析係数表!H20</f>
        <v>5.1814336200340294E-4</v>
      </c>
      <c r="O17" s="82">
        <f t="shared" si="3"/>
        <v>4.6840026437580751E-3</v>
      </c>
      <c r="P17" s="76">
        <f>分析係数表!C20</f>
        <v>4.2097488921713389E-2</v>
      </c>
      <c r="Q17" s="82">
        <f t="shared" si="4"/>
        <v>1.9718474940488178E-4</v>
      </c>
      <c r="R17" s="83">
        <v>4.59712082527912E-4</v>
      </c>
      <c r="S17" s="84">
        <f t="shared" si="5"/>
        <v>1.5828590977582994E-2</v>
      </c>
      <c r="T17" s="85">
        <f>分析係数表!F20</f>
        <v>0.22307299642674835</v>
      </c>
      <c r="U17" s="86">
        <f t="shared" si="6"/>
        <v>3.5309312185828326E-3</v>
      </c>
      <c r="V17" s="87">
        <f>分析係数表!D20</f>
        <v>2.5523226135783564E-2</v>
      </c>
      <c r="W17" s="167">
        <f t="shared" si="7"/>
        <v>0</v>
      </c>
      <c r="X17" s="76">
        <f>分析係数表!E20</f>
        <v>2.7054619703930576E-2</v>
      </c>
      <c r="Y17" s="166">
        <f t="shared" si="8"/>
        <v>0</v>
      </c>
    </row>
    <row r="18" spans="1:25" x14ac:dyDescent="0.2">
      <c r="A18" s="6" t="s">
        <v>6</v>
      </c>
      <c r="B18" s="5" t="s">
        <v>34</v>
      </c>
      <c r="C18" s="90"/>
      <c r="D18" s="107">
        <f>投入係数表!AO18</f>
        <v>4.6143704680290049E-3</v>
      </c>
      <c r="E18" s="110">
        <f t="shared" si="9"/>
        <v>0.46143704680290049</v>
      </c>
      <c r="F18" s="85">
        <f>分析係数表!C21</f>
        <v>2.2200270354580387E-2</v>
      </c>
      <c r="G18" s="110">
        <f t="shared" si="0"/>
        <v>1.0244027190643554E-2</v>
      </c>
      <c r="H18" s="110">
        <v>1.3899184754026054E-2</v>
      </c>
      <c r="I18" s="110">
        <f t="shared" si="1"/>
        <v>1.3899184754026054E-2</v>
      </c>
      <c r="J18" s="85">
        <f>分析係数表!G21</f>
        <v>0.28466453674121406</v>
      </c>
      <c r="K18" s="111">
        <f t="shared" si="2"/>
        <v>3.9566049890853716E-3</v>
      </c>
      <c r="L18" s="79"/>
      <c r="M18" s="80"/>
      <c r="N18" s="81">
        <f>分析係数表!H21</f>
        <v>8.5827428061913363E-4</v>
      </c>
      <c r="O18" s="82">
        <f t="shared" si="3"/>
        <v>7.7587773853661363E-3</v>
      </c>
      <c r="P18" s="76">
        <f>分析係数表!C21</f>
        <v>2.2200270354580387E-2</v>
      </c>
      <c r="Q18" s="82">
        <f t="shared" si="4"/>
        <v>1.7224695557613255E-4</v>
      </c>
      <c r="R18" s="83">
        <v>4.7985224851109426E-4</v>
      </c>
      <c r="S18" s="84">
        <f t="shared" si="5"/>
        <v>1.4379037002537148E-2</v>
      </c>
      <c r="T18" s="85">
        <f>分析係数表!F21</f>
        <v>0.42523961661341853</v>
      </c>
      <c r="U18" s="86">
        <f t="shared" si="6"/>
        <v>6.1145361822290559E-3</v>
      </c>
      <c r="V18" s="87">
        <f>分析係数表!D21</f>
        <v>0.11693290734824281</v>
      </c>
      <c r="W18" s="167">
        <f t="shared" si="7"/>
        <v>0</v>
      </c>
      <c r="X18" s="76">
        <f>分析係数表!E21</f>
        <v>9.0095846645367406E-2</v>
      </c>
      <c r="Y18" s="166">
        <f t="shared" si="8"/>
        <v>0</v>
      </c>
    </row>
    <row r="19" spans="1:25" x14ac:dyDescent="0.2">
      <c r="A19" s="6" t="s">
        <v>7</v>
      </c>
      <c r="B19" s="5" t="s">
        <v>269</v>
      </c>
      <c r="C19" s="90"/>
      <c r="D19" s="107">
        <f>投入係数表!AO19</f>
        <v>0</v>
      </c>
      <c r="E19" s="110">
        <f t="shared" si="9"/>
        <v>0</v>
      </c>
      <c r="F19" s="85">
        <f>分析係数表!C22</f>
        <v>3.5555555555555562E-2</v>
      </c>
      <c r="G19" s="110">
        <f t="shared" si="0"/>
        <v>0</v>
      </c>
      <c r="H19" s="110">
        <v>2.0282615330362778E-3</v>
      </c>
      <c r="I19" s="110">
        <f t="shared" si="1"/>
        <v>2.0282615330362778E-3</v>
      </c>
      <c r="J19" s="85">
        <f>分析係数表!G22</f>
        <v>0.1945879458794588</v>
      </c>
      <c r="K19" s="111">
        <f t="shared" si="2"/>
        <v>3.9467524541985136E-4</v>
      </c>
      <c r="L19" s="79"/>
      <c r="M19" s="80"/>
      <c r="N19" s="81">
        <f>分析係数表!H22</f>
        <v>4.0529618807014647E-5</v>
      </c>
      <c r="O19" s="82">
        <f t="shared" si="3"/>
        <v>3.6638670986451202E-4</v>
      </c>
      <c r="P19" s="76">
        <f>分析係数表!C22</f>
        <v>3.5555555555555562E-2</v>
      </c>
      <c r="Q19" s="82">
        <f t="shared" si="4"/>
        <v>1.3027083017404875E-5</v>
      </c>
      <c r="R19" s="83">
        <v>2.1229705549024618E-4</v>
      </c>
      <c r="S19" s="84">
        <f t="shared" si="5"/>
        <v>2.2405585885265241E-3</v>
      </c>
      <c r="T19" s="85">
        <f>分析係数表!F22</f>
        <v>0.41303813038130383</v>
      </c>
      <c r="U19" s="86">
        <f t="shared" si="6"/>
        <v>9.2543613041476858E-4</v>
      </c>
      <c r="V19" s="87">
        <f>分析係数表!D22</f>
        <v>2.3370233702337023E-2</v>
      </c>
      <c r="W19" s="167">
        <f t="shared" si="7"/>
        <v>0</v>
      </c>
      <c r="X19" s="76">
        <f>分析係数表!E22</f>
        <v>2.1033210332103321E-2</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0.215879455230368</v>
      </c>
      <c r="K20" s="111">
        <f t="shared" si="2"/>
        <v>0</v>
      </c>
      <c r="L20" s="79"/>
      <c r="M20" s="80"/>
      <c r="N20" s="81">
        <f>分析係数表!H23</f>
        <v>2.3840952239420378E-5</v>
      </c>
      <c r="O20" s="82">
        <f t="shared" si="3"/>
        <v>2.1552159403794824E-4</v>
      </c>
      <c r="P20" s="76">
        <f>分析係数表!C23</f>
        <v>0</v>
      </c>
      <c r="Q20" s="82">
        <f t="shared" si="4"/>
        <v>0</v>
      </c>
      <c r="R20" s="83">
        <v>0</v>
      </c>
      <c r="S20" s="84">
        <f t="shared" si="5"/>
        <v>0</v>
      </c>
      <c r="T20" s="85">
        <f>分析係数表!F23</f>
        <v>0.44146624166908144</v>
      </c>
      <c r="U20" s="86">
        <f t="shared" si="6"/>
        <v>0</v>
      </c>
      <c r="V20" s="87">
        <f>分析係数表!D23</f>
        <v>8.5482468849608806E-2</v>
      </c>
      <c r="W20" s="167">
        <f t="shared" si="7"/>
        <v>0</v>
      </c>
      <c r="X20" s="76">
        <f>分析係数表!E23</f>
        <v>8.3164300202839755E-2</v>
      </c>
      <c r="Y20" s="166">
        <f t="shared" si="8"/>
        <v>0</v>
      </c>
    </row>
    <row r="21" spans="1:25" x14ac:dyDescent="0.2">
      <c r="A21" s="6" t="s">
        <v>9</v>
      </c>
      <c r="B21" s="5" t="s">
        <v>271</v>
      </c>
      <c r="C21" s="90"/>
      <c r="D21" s="107">
        <f>投入係数表!AO21</f>
        <v>5.9327620303230057E-3</v>
      </c>
      <c r="E21" s="110">
        <f t="shared" si="9"/>
        <v>0.59327620303230055</v>
      </c>
      <c r="F21" s="85">
        <f>分析係数表!C24</f>
        <v>0.31901223099551013</v>
      </c>
      <c r="G21" s="110">
        <f t="shared" si="0"/>
        <v>0.18926236512587943</v>
      </c>
      <c r="H21" s="110">
        <v>0.2246742032826036</v>
      </c>
      <c r="I21" s="110">
        <f t="shared" si="1"/>
        <v>0.2246742032826036</v>
      </c>
      <c r="J21" s="85">
        <f>分析係数表!G24</f>
        <v>0.20822960902035437</v>
      </c>
      <c r="K21" s="111">
        <f t="shared" si="2"/>
        <v>4.6783821506496168E-2</v>
      </c>
      <c r="L21" s="79"/>
      <c r="M21" s="80"/>
      <c r="N21" s="81">
        <f>分析係数表!H24</f>
        <v>2.9960129980871608E-4</v>
      </c>
      <c r="O21" s="82">
        <f t="shared" si="3"/>
        <v>2.7083880317435496E-3</v>
      </c>
      <c r="P21" s="76">
        <f>分析係数表!C24</f>
        <v>0.31901223099551013</v>
      </c>
      <c r="Q21" s="82">
        <f t="shared" si="4"/>
        <v>8.640089084080482E-4</v>
      </c>
      <c r="R21" s="83">
        <v>3.667196835590884E-3</v>
      </c>
      <c r="S21" s="84">
        <f t="shared" si="5"/>
        <v>0.22834140011819448</v>
      </c>
      <c r="T21" s="85">
        <f>分析係数表!F24</f>
        <v>0.39288329184360815</v>
      </c>
      <c r="U21" s="86">
        <f t="shared" si="6"/>
        <v>8.9711520942614698E-2</v>
      </c>
      <c r="V21" s="87">
        <f>分析係数表!D24</f>
        <v>9.7085956948308683E-2</v>
      </c>
      <c r="W21" s="167">
        <f t="shared" si="7"/>
        <v>0</v>
      </c>
      <c r="X21" s="76">
        <f>分析係数表!E24</f>
        <v>9.7525259920925464E-2</v>
      </c>
      <c r="Y21" s="166">
        <f t="shared" si="8"/>
        <v>0</v>
      </c>
    </row>
    <row r="22" spans="1:25" x14ac:dyDescent="0.2">
      <c r="A22" s="6" t="s">
        <v>10</v>
      </c>
      <c r="B22" s="5" t="s">
        <v>272</v>
      </c>
      <c r="C22" s="90"/>
      <c r="D22" s="107">
        <f>投入係数表!AO22</f>
        <v>8.569545154911009E-3</v>
      </c>
      <c r="E22" s="110">
        <f t="shared" si="9"/>
        <v>0.85695451549110091</v>
      </c>
      <c r="F22" s="85">
        <f>分析係数表!C25</f>
        <v>9.6759875721260657E-3</v>
      </c>
      <c r="G22" s="110">
        <f t="shared" si="0"/>
        <v>8.2918812417692063E-3</v>
      </c>
      <c r="H22" s="110">
        <v>9.7808673218577752E-3</v>
      </c>
      <c r="I22" s="110">
        <f t="shared" si="1"/>
        <v>9.7808673218577752E-3</v>
      </c>
      <c r="J22" s="85">
        <f>分析係数表!G25</f>
        <v>0.19730305180979418</v>
      </c>
      <c r="K22" s="111">
        <f t="shared" si="2"/>
        <v>1.9297949719492276E-3</v>
      </c>
      <c r="L22" s="79"/>
      <c r="M22" s="80"/>
      <c r="N22" s="81">
        <f>分析係数表!H25</f>
        <v>4.8079253682831098E-4</v>
      </c>
      <c r="O22" s="82">
        <f t="shared" si="3"/>
        <v>4.3463521464319563E-3</v>
      </c>
      <c r="P22" s="76">
        <f>分析係数表!C25</f>
        <v>9.6759875721260657E-3</v>
      </c>
      <c r="Q22" s="82">
        <f t="shared" si="4"/>
        <v>4.205524935295906E-5</v>
      </c>
      <c r="R22" s="83">
        <v>3.0993949794686036E-4</v>
      </c>
      <c r="S22" s="84">
        <f t="shared" si="5"/>
        <v>1.0090806819804635E-2</v>
      </c>
      <c r="T22" s="85">
        <f>分析係数表!F25</f>
        <v>0.35095812633073104</v>
      </c>
      <c r="U22" s="86">
        <f t="shared" si="6"/>
        <v>3.5414506546439972E-3</v>
      </c>
      <c r="V22" s="87">
        <f>分析係数表!D25</f>
        <v>5.2164655784244146E-2</v>
      </c>
      <c r="W22" s="167">
        <f t="shared" si="7"/>
        <v>0</v>
      </c>
      <c r="X22" s="76">
        <f>分析係数表!E25</f>
        <v>4.9325762952448546E-2</v>
      </c>
      <c r="Y22" s="166">
        <f t="shared" si="8"/>
        <v>0</v>
      </c>
    </row>
    <row r="23" spans="1:25" x14ac:dyDescent="0.2">
      <c r="A23" s="6" t="s">
        <v>11</v>
      </c>
      <c r="B23" s="5" t="s">
        <v>35</v>
      </c>
      <c r="C23" s="90"/>
      <c r="D23" s="107">
        <f>投入係数表!AO23</f>
        <v>9.8879367172050102E-4</v>
      </c>
      <c r="E23" s="110">
        <f t="shared" si="9"/>
        <v>9.8879367172050106E-2</v>
      </c>
      <c r="F23" s="85">
        <f>分析係数表!C26</f>
        <v>0.20974434975917011</v>
      </c>
      <c r="G23" s="110">
        <f t="shared" si="0"/>
        <v>2.0739388572099882E-2</v>
      </c>
      <c r="H23" s="110">
        <v>3.8567307555587731E-2</v>
      </c>
      <c r="I23" s="110">
        <f t="shared" si="1"/>
        <v>3.8567307555587731E-2</v>
      </c>
      <c r="J23" s="85">
        <f>分析係数表!G26</f>
        <v>0.19643642762868455</v>
      </c>
      <c r="K23" s="111">
        <f t="shared" si="2"/>
        <v>7.5760241194764277E-3</v>
      </c>
      <c r="L23" s="79"/>
      <c r="M23" s="80"/>
      <c r="N23" s="81">
        <f>分析係数表!H26</f>
        <v>9.4871095944733495E-3</v>
      </c>
      <c r="O23" s="82">
        <f t="shared" si="3"/>
        <v>8.5763226320834204E-2</v>
      </c>
      <c r="P23" s="76">
        <f>分析係数表!C26</f>
        <v>0.20974434975917011</v>
      </c>
      <c r="Q23" s="82">
        <f t="shared" si="4"/>
        <v>1.7988352137911914E-2</v>
      </c>
      <c r="R23" s="83">
        <v>1.9709730287733433E-2</v>
      </c>
      <c r="S23" s="84">
        <f t="shared" si="5"/>
        <v>5.8277037843321167E-2</v>
      </c>
      <c r="T23" s="85">
        <f>分析係数表!F26</f>
        <v>0.33536547042926279</v>
      </c>
      <c r="U23" s="86">
        <f t="shared" si="6"/>
        <v>1.9544106211549353E-2</v>
      </c>
      <c r="V23" s="87">
        <f>分析係数表!D26</f>
        <v>1.7817861856577209E-2</v>
      </c>
      <c r="W23" s="167">
        <f t="shared" si="7"/>
        <v>0</v>
      </c>
      <c r="X23" s="76">
        <f>分析係数表!E26</f>
        <v>1.8226384262459934E-2</v>
      </c>
      <c r="Y23" s="166">
        <f t="shared" si="8"/>
        <v>0</v>
      </c>
    </row>
    <row r="24" spans="1:25" x14ac:dyDescent="0.2">
      <c r="A24" s="6" t="s">
        <v>12</v>
      </c>
      <c r="B24" s="5" t="s">
        <v>366</v>
      </c>
      <c r="C24" s="90"/>
      <c r="D24" s="107">
        <f>投入係数表!AO24</f>
        <v>0</v>
      </c>
      <c r="E24" s="110">
        <f t="shared" si="9"/>
        <v>0</v>
      </c>
      <c r="F24" s="85">
        <f>分析係数表!C27</f>
        <v>0.55184986183604545</v>
      </c>
      <c r="G24" s="110">
        <f t="shared" si="0"/>
        <v>0</v>
      </c>
      <c r="H24" s="110">
        <v>2.2050548251029738E-2</v>
      </c>
      <c r="I24" s="110">
        <f t="shared" si="1"/>
        <v>2.2050548251029738E-2</v>
      </c>
      <c r="J24" s="85">
        <f>分析係数表!G27</f>
        <v>0.17101045662340392</v>
      </c>
      <c r="K24" s="111">
        <f t="shared" si="2"/>
        <v>3.7708743252049962E-3</v>
      </c>
      <c r="L24" s="79"/>
      <c r="M24" s="80"/>
      <c r="N24" s="81">
        <f>分析係数表!H27</f>
        <v>1.0662468539876775E-2</v>
      </c>
      <c r="O24" s="82">
        <f t="shared" si="3"/>
        <v>9.6388440906905057E-2</v>
      </c>
      <c r="P24" s="76">
        <f>分析係数表!C27</f>
        <v>0.55184986183604545</v>
      </c>
      <c r="Q24" s="82">
        <f t="shared" si="4"/>
        <v>5.3191947797067388E-2</v>
      </c>
      <c r="R24" s="83">
        <v>5.4675345638665496E-2</v>
      </c>
      <c r="S24" s="84">
        <f t="shared" si="5"/>
        <v>7.6725893889695237E-2</v>
      </c>
      <c r="T24" s="85">
        <f>分析係数表!F27</f>
        <v>0.32260522305711731</v>
      </c>
      <c r="U24" s="86">
        <f t="shared" si="6"/>
        <v>2.4752174112541846E-2</v>
      </c>
      <c r="V24" s="87">
        <f>分析係数表!D27</f>
        <v>2.1648888655351795E-2</v>
      </c>
      <c r="W24" s="167">
        <f t="shared" si="7"/>
        <v>0</v>
      </c>
      <c r="X24" s="76">
        <f>分析係数表!E27</f>
        <v>2.6115285586674374E-2</v>
      </c>
      <c r="Y24" s="166">
        <f t="shared" si="8"/>
        <v>0</v>
      </c>
    </row>
    <row r="25" spans="1:25" x14ac:dyDescent="0.2">
      <c r="A25" s="6" t="s">
        <v>13</v>
      </c>
      <c r="B25" s="5" t="s">
        <v>192</v>
      </c>
      <c r="C25" s="90"/>
      <c r="D25" s="107">
        <f>投入係数表!AO25</f>
        <v>0</v>
      </c>
      <c r="E25" s="110">
        <f t="shared" si="9"/>
        <v>0</v>
      </c>
      <c r="F25" s="85">
        <f>分析係数表!C28</f>
        <v>0.10247957574888922</v>
      </c>
      <c r="G25" s="110">
        <f t="shared" si="0"/>
        <v>0</v>
      </c>
      <c r="H25" s="110">
        <v>3.5705296753297248E-2</v>
      </c>
      <c r="I25" s="110">
        <f t="shared" si="1"/>
        <v>3.5705296753297248E-2</v>
      </c>
      <c r="J25" s="85">
        <f>分析係数表!G28</f>
        <v>0.12481362671124566</v>
      </c>
      <c r="K25" s="111">
        <f t="shared" si="2"/>
        <v>4.4565075805802941E-3</v>
      </c>
      <c r="L25" s="79"/>
      <c r="M25" s="80"/>
      <c r="N25" s="81">
        <f>分析係数表!H28</f>
        <v>1.8186673066637845E-2</v>
      </c>
      <c r="O25" s="82">
        <f t="shared" si="3"/>
        <v>0.16440705598528152</v>
      </c>
      <c r="P25" s="76">
        <f>分析係数表!C28</f>
        <v>0.10247957574888922</v>
      </c>
      <c r="Q25" s="82">
        <f t="shared" si="4"/>
        <v>1.6848365347495529E-2</v>
      </c>
      <c r="R25" s="83">
        <v>1.9673813276872294E-2</v>
      </c>
      <c r="S25" s="84">
        <f t="shared" si="5"/>
        <v>5.5379110030169543E-2</v>
      </c>
      <c r="T25" s="85">
        <f>分析係数表!F28</f>
        <v>0.21379840057832197</v>
      </c>
      <c r="U25" s="86">
        <f t="shared" si="6"/>
        <v>1.1839965149901157E-2</v>
      </c>
      <c r="V25" s="87">
        <f>分析係数表!D28</f>
        <v>1.5632765553698098E-2</v>
      </c>
      <c r="W25" s="167">
        <f t="shared" si="7"/>
        <v>0</v>
      </c>
      <c r="X25" s="76">
        <f>分析係数表!E28</f>
        <v>1.5564993448696517E-2</v>
      </c>
      <c r="Y25" s="166">
        <f t="shared" si="8"/>
        <v>0</v>
      </c>
    </row>
    <row r="26" spans="1:25" x14ac:dyDescent="0.2">
      <c r="A26" s="6" t="s">
        <v>14</v>
      </c>
      <c r="B26" s="5" t="s">
        <v>50</v>
      </c>
      <c r="C26" s="90"/>
      <c r="D26" s="107">
        <f>投入係数表!AO26</f>
        <v>3.6585365853658534E-2</v>
      </c>
      <c r="E26" s="110">
        <f t="shared" si="9"/>
        <v>3.6585365853658534</v>
      </c>
      <c r="F26" s="85">
        <f>分析係数表!C29</f>
        <v>7.3115977067071958E-2</v>
      </c>
      <c r="G26" s="110">
        <f t="shared" si="0"/>
        <v>0.26749747707465349</v>
      </c>
      <c r="H26" s="110">
        <v>0.2913687506219898</v>
      </c>
      <c r="I26" s="110">
        <f t="shared" si="1"/>
        <v>0.2913687506219898</v>
      </c>
      <c r="J26" s="85">
        <f>分析係数表!G29</f>
        <v>0.26098100897122217</v>
      </c>
      <c r="K26" s="111">
        <f t="shared" si="2"/>
        <v>7.604171052001131E-2</v>
      </c>
      <c r="L26" s="79"/>
      <c r="M26" s="80"/>
      <c r="N26" s="81">
        <f>分析係数表!H29</f>
        <v>9.6190295301981418E-3</v>
      </c>
      <c r="O26" s="82">
        <f t="shared" si="3"/>
        <v>8.6955779141177511E-2</v>
      </c>
      <c r="P26" s="76">
        <f>分析係数表!C29</f>
        <v>7.3115977067071958E-2</v>
      </c>
      <c r="Q26" s="82">
        <f t="shared" si="4"/>
        <v>6.3578567535357089E-3</v>
      </c>
      <c r="R26" s="83">
        <v>8.8383916725505319E-3</v>
      </c>
      <c r="S26" s="84">
        <f t="shared" si="5"/>
        <v>0.30020714229454032</v>
      </c>
      <c r="T26" s="85">
        <f>分析係数表!F29</f>
        <v>0.46988232552720494</v>
      </c>
      <c r="U26" s="86">
        <f t="shared" si="6"/>
        <v>0.14106203016123511</v>
      </c>
      <c r="V26" s="87">
        <f>分析係数表!D29</f>
        <v>9.2857975066992893E-2</v>
      </c>
      <c r="W26" s="167">
        <f t="shared" si="7"/>
        <v>0</v>
      </c>
      <c r="X26" s="76">
        <f>分析係数表!E29</f>
        <v>6.7808458580915762E-2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0.26771105132643264</v>
      </c>
      <c r="I27" s="110">
        <f t="shared" si="1"/>
        <v>0.26771105132643264</v>
      </c>
      <c r="J27" s="85">
        <f>分析係数表!G30</f>
        <v>0.34448146018035225</v>
      </c>
      <c r="K27" s="111">
        <f t="shared" si="2"/>
        <v>9.2221493867346738E-2</v>
      </c>
      <c r="L27" s="79"/>
      <c r="M27" s="80"/>
      <c r="N27" s="81">
        <f>分析係数表!H30</f>
        <v>0</v>
      </c>
      <c r="O27" s="82">
        <f t="shared" si="3"/>
        <v>0</v>
      </c>
      <c r="P27" s="76">
        <f>分析係数表!C30</f>
        <v>1</v>
      </c>
      <c r="Q27" s="82">
        <f t="shared" si="4"/>
        <v>0</v>
      </c>
      <c r="R27" s="83">
        <v>3.3567587501245957E-2</v>
      </c>
      <c r="S27" s="84">
        <f t="shared" si="5"/>
        <v>0.30127863882767858</v>
      </c>
      <c r="T27" s="85">
        <f>分析係数表!F30</f>
        <v>0.44085379748895859</v>
      </c>
      <c r="U27" s="86">
        <f t="shared" si="6"/>
        <v>0.1328198320294865</v>
      </c>
      <c r="V27" s="87">
        <f>分析係数表!D30</f>
        <v>8.9752910919883244E-2</v>
      </c>
      <c r="W27" s="167">
        <f t="shared" si="7"/>
        <v>0</v>
      </c>
      <c r="X27" s="76">
        <f>分析係数表!E30</f>
        <v>6.6422145779301819E-2</v>
      </c>
      <c r="Y27" s="166">
        <f t="shared" si="8"/>
        <v>0</v>
      </c>
    </row>
    <row r="28" spans="1:25" x14ac:dyDescent="0.2">
      <c r="A28" s="6" t="s">
        <v>16</v>
      </c>
      <c r="B28" s="5" t="s">
        <v>193</v>
      </c>
      <c r="C28" s="90"/>
      <c r="D28" s="107">
        <f>投入係数表!AO28</f>
        <v>3.6255767963085037E-3</v>
      </c>
      <c r="E28" s="110">
        <f t="shared" si="9"/>
        <v>0.36255767963085039</v>
      </c>
      <c r="F28" s="85">
        <f>分析係数表!C31</f>
        <v>1.6119481544838443E-2</v>
      </c>
      <c r="G28" s="110">
        <f t="shared" si="0"/>
        <v>5.8442418257489415E-3</v>
      </c>
      <c r="H28" s="110">
        <v>1.6754639059906453E-2</v>
      </c>
      <c r="I28" s="110">
        <f t="shared" si="1"/>
        <v>1.6754639059906453E-2</v>
      </c>
      <c r="J28" s="85">
        <f>分析係数表!G31</f>
        <v>7.1065989847715741E-2</v>
      </c>
      <c r="K28" s="111">
        <f t="shared" si="2"/>
        <v>1.1906850093334536E-3</v>
      </c>
      <c r="L28" s="79"/>
      <c r="M28" s="80"/>
      <c r="N28" s="81">
        <f>分析係数表!H31</f>
        <v>2.0936329558250998E-2</v>
      </c>
      <c r="O28" s="82">
        <f t="shared" si="3"/>
        <v>0.18926387983099155</v>
      </c>
      <c r="P28" s="76">
        <f>分析係数表!C31</f>
        <v>1.6119481544838443E-2</v>
      </c>
      <c r="Q28" s="82">
        <f t="shared" si="4"/>
        <v>3.0508356180401893E-3</v>
      </c>
      <c r="R28" s="83">
        <v>4.3349437026796627E-3</v>
      </c>
      <c r="S28" s="84">
        <f t="shared" si="5"/>
        <v>2.1089582762586115E-2</v>
      </c>
      <c r="T28" s="85">
        <f>分析係数表!F31</f>
        <v>0.34619289340101522</v>
      </c>
      <c r="U28" s="86">
        <f t="shared" si="6"/>
        <v>7.301063677199863E-3</v>
      </c>
      <c r="V28" s="87">
        <f>分析係数表!D31</f>
        <v>2.6395939086294416E-2</v>
      </c>
      <c r="W28" s="167">
        <f t="shared" si="7"/>
        <v>0</v>
      </c>
      <c r="X28" s="76">
        <f>分析係数表!E31</f>
        <v>2.3350253807106598E-2</v>
      </c>
      <c r="Y28" s="166">
        <f t="shared" si="8"/>
        <v>0</v>
      </c>
    </row>
    <row r="29" spans="1:25" x14ac:dyDescent="0.2">
      <c r="A29" s="6" t="s">
        <v>17</v>
      </c>
      <c r="B29" s="5" t="s">
        <v>273</v>
      </c>
      <c r="C29" s="90"/>
      <c r="D29" s="107">
        <f>投入係数表!AO29</f>
        <v>9.8879367172050102E-4</v>
      </c>
      <c r="E29" s="110">
        <f t="shared" si="9"/>
        <v>9.8879367172050106E-2</v>
      </c>
      <c r="F29" s="85">
        <f>分析係数表!C32</f>
        <v>1</v>
      </c>
      <c r="G29" s="110">
        <f t="shared" si="0"/>
        <v>9.8879367172050106E-2</v>
      </c>
      <c r="H29" s="110">
        <v>0.25968385440719155</v>
      </c>
      <c r="I29" s="110">
        <f t="shared" si="1"/>
        <v>0.25968385440719155</v>
      </c>
      <c r="J29" s="85">
        <f>分析係数表!G32</f>
        <v>0.14031413612565444</v>
      </c>
      <c r="K29" s="111">
        <f t="shared" si="2"/>
        <v>3.64373156969253E-2</v>
      </c>
      <c r="L29" s="79"/>
      <c r="M29" s="80"/>
      <c r="N29" s="81">
        <f>分析係数表!H32</f>
        <v>7.8667195406007442E-3</v>
      </c>
      <c r="O29" s="82">
        <f t="shared" si="3"/>
        <v>7.1114941979388321E-2</v>
      </c>
      <c r="P29" s="76">
        <f>分析係数表!C32</f>
        <v>1</v>
      </c>
      <c r="Q29" s="82">
        <f t="shared" si="4"/>
        <v>7.1114941979388321E-2</v>
      </c>
      <c r="R29" s="83">
        <v>9.466047921268822E-2</v>
      </c>
      <c r="S29" s="84">
        <f t="shared" si="5"/>
        <v>0.35434433361987977</v>
      </c>
      <c r="T29" s="85">
        <f>分析係数表!F32</f>
        <v>0.48305318269495728</v>
      </c>
      <c r="U29" s="86">
        <f t="shared" si="6"/>
        <v>0.17116715812500669</v>
      </c>
      <c r="V29" s="87">
        <f>分析係数表!D32</f>
        <v>1.4549462661890328E-2</v>
      </c>
      <c r="W29" s="167">
        <f t="shared" si="7"/>
        <v>0</v>
      </c>
      <c r="X29" s="76">
        <f>分析係数表!E32</f>
        <v>2.1824193992835493E-2</v>
      </c>
      <c r="Y29" s="166">
        <f t="shared" si="8"/>
        <v>0</v>
      </c>
    </row>
    <row r="30" spans="1:25" x14ac:dyDescent="0.2">
      <c r="A30" s="6" t="s">
        <v>18</v>
      </c>
      <c r="B30" s="5" t="s">
        <v>274</v>
      </c>
      <c r="C30" s="90"/>
      <c r="D30" s="107">
        <f>投入係数表!AO30</f>
        <v>1.1206328279499011E-2</v>
      </c>
      <c r="E30" s="110">
        <f t="shared" si="9"/>
        <v>1.1206328279499012</v>
      </c>
      <c r="F30" s="85">
        <f>分析係数表!C33</f>
        <v>0.76063364256957811</v>
      </c>
      <c r="G30" s="110">
        <f t="shared" si="0"/>
        <v>0.85239102990658067</v>
      </c>
      <c r="H30" s="110">
        <v>1.3133615111160895</v>
      </c>
      <c r="I30" s="110">
        <f t="shared" si="1"/>
        <v>1.3133615111160895</v>
      </c>
      <c r="J30" s="85">
        <f>分析係数表!G33</f>
        <v>0.50769407441433168</v>
      </c>
      <c r="K30" s="111">
        <f t="shared" si="2"/>
        <v>0.66678585675749102</v>
      </c>
      <c r="L30" s="79"/>
      <c r="M30" s="80"/>
      <c r="N30" s="81">
        <f>分析係数表!H33</f>
        <v>8.9800920101816757E-4</v>
      </c>
      <c r="O30" s="82">
        <f t="shared" si="3"/>
        <v>8.1179800420960492E-3</v>
      </c>
      <c r="P30" s="76">
        <f>分析係数表!C33</f>
        <v>0.76063364256957811</v>
      </c>
      <c r="Q30" s="82">
        <f t="shared" si="4"/>
        <v>6.1748087297266545E-3</v>
      </c>
      <c r="R30" s="83">
        <v>2.0224326856464192E-2</v>
      </c>
      <c r="S30" s="84">
        <f t="shared" si="5"/>
        <v>1.3335858379725536</v>
      </c>
      <c r="T30" s="85">
        <f>分析係数表!F33</f>
        <v>0.64710610932475887</v>
      </c>
      <c r="U30" s="86">
        <f t="shared" si="6"/>
        <v>0.86297154306101742</v>
      </c>
      <c r="V30" s="87">
        <f>分析係数表!D33</f>
        <v>7.6136885622416176E-2</v>
      </c>
      <c r="W30" s="167">
        <f t="shared" si="7"/>
        <v>0</v>
      </c>
      <c r="X30" s="76">
        <f>分析係数表!E33</f>
        <v>7.3954983922829579E-2</v>
      </c>
      <c r="Y30" s="166">
        <f t="shared" si="8"/>
        <v>0</v>
      </c>
    </row>
    <row r="31" spans="1:25" x14ac:dyDescent="0.2">
      <c r="A31" s="6" t="s">
        <v>19</v>
      </c>
      <c r="B31" s="5" t="s">
        <v>275</v>
      </c>
      <c r="C31" s="90"/>
      <c r="D31" s="107">
        <f>投入係数表!AO31</f>
        <v>6.196440342781806E-2</v>
      </c>
      <c r="E31" s="110">
        <f t="shared" si="9"/>
        <v>6.1964403427818056</v>
      </c>
      <c r="F31" s="85">
        <f>分析係数表!C34</f>
        <v>0.60932856586849216</v>
      </c>
      <c r="G31" s="110">
        <f t="shared" si="0"/>
        <v>3.7756681075569056</v>
      </c>
      <c r="H31" s="110">
        <v>4.1413114072915382</v>
      </c>
      <c r="I31" s="110">
        <f t="shared" si="1"/>
        <v>4.1413114072915382</v>
      </c>
      <c r="J31" s="85">
        <f>分析係数表!G34</f>
        <v>0.42480111354608457</v>
      </c>
      <c r="K31" s="111">
        <f t="shared" si="2"/>
        <v>1.7592336973585481</v>
      </c>
      <c r="L31" s="79"/>
      <c r="M31" s="80"/>
      <c r="N31" s="81">
        <f>分析係数表!H34</f>
        <v>0.14716781407871807</v>
      </c>
      <c r="O31" s="82">
        <f t="shared" si="3"/>
        <v>1.3303932478368508</v>
      </c>
      <c r="P31" s="76">
        <f>分析係数表!C34</f>
        <v>0.60932856586849216</v>
      </c>
      <c r="Q31" s="82">
        <f t="shared" si="4"/>
        <v>0.81064660974555369</v>
      </c>
      <c r="R31" s="83">
        <v>0.88589299214396588</v>
      </c>
      <c r="S31" s="84">
        <f t="shared" si="5"/>
        <v>5.0272043994355045</v>
      </c>
      <c r="T31" s="85">
        <f>分析係数表!F34</f>
        <v>0.70056004390220861</v>
      </c>
      <c r="U31" s="86">
        <f t="shared" si="6"/>
        <v>3.5218585347739131</v>
      </c>
      <c r="V31" s="87">
        <f>分析係数表!D34</f>
        <v>0.12153061706589328</v>
      </c>
      <c r="W31" s="167">
        <f t="shared" si="7"/>
        <v>1</v>
      </c>
      <c r="X31" s="76">
        <f>分析係数表!E34</f>
        <v>9.2329106655473059E-2</v>
      </c>
      <c r="Y31" s="166">
        <f t="shared" si="8"/>
        <v>0</v>
      </c>
    </row>
    <row r="32" spans="1:25" x14ac:dyDescent="0.2">
      <c r="A32" s="6" t="s">
        <v>20</v>
      </c>
      <c r="B32" s="5" t="s">
        <v>37</v>
      </c>
      <c r="C32" s="90"/>
      <c r="D32" s="107">
        <f>投入係数表!AO32</f>
        <v>2.3071852340145024E-3</v>
      </c>
      <c r="E32" s="110">
        <f t="shared" si="9"/>
        <v>0.23071852340145024</v>
      </c>
      <c r="F32" s="85">
        <f>分析係数表!C35</f>
        <v>0.431182157394844</v>
      </c>
      <c r="G32" s="110">
        <f t="shared" si="0"/>
        <v>9.9481710671190118E-2</v>
      </c>
      <c r="H32" s="110">
        <v>0.50492034271221697</v>
      </c>
      <c r="I32" s="110">
        <f t="shared" si="1"/>
        <v>0.50492034271221697</v>
      </c>
      <c r="J32" s="85">
        <f>分析係数表!G35</f>
        <v>0.31375152118597188</v>
      </c>
      <c r="K32" s="111">
        <f t="shared" si="2"/>
        <v>0.15841952560370032</v>
      </c>
      <c r="L32" s="79"/>
      <c r="M32" s="80"/>
      <c r="N32" s="81">
        <f>分析係数表!H35</f>
        <v>5.4452734914836147E-2</v>
      </c>
      <c r="O32" s="82">
        <f t="shared" si="3"/>
        <v>0.49225132078267381</v>
      </c>
      <c r="P32" s="76">
        <f>分析係数表!C35</f>
        <v>0.431182157394844</v>
      </c>
      <c r="Q32" s="82">
        <f t="shared" si="4"/>
        <v>0.2122499864755347</v>
      </c>
      <c r="R32" s="83">
        <v>0.30945759218075247</v>
      </c>
      <c r="S32" s="84">
        <f t="shared" si="5"/>
        <v>0.81437793489296939</v>
      </c>
      <c r="T32" s="85">
        <f>分析係数表!F35</f>
        <v>0.64533318582439059</v>
      </c>
      <c r="U32" s="86">
        <f t="shared" si="6"/>
        <v>0.52554510718956804</v>
      </c>
      <c r="V32" s="87">
        <f>分析係数表!D35</f>
        <v>5.7675996607294319E-2</v>
      </c>
      <c r="W32" s="167">
        <f t="shared" si="7"/>
        <v>0</v>
      </c>
      <c r="X32" s="76">
        <f>分析係数表!E35</f>
        <v>5.1978463694361474E-2</v>
      </c>
      <c r="Y32" s="166">
        <f t="shared" si="8"/>
        <v>0</v>
      </c>
    </row>
    <row r="33" spans="1:25" x14ac:dyDescent="0.2">
      <c r="A33" s="6" t="s">
        <v>21</v>
      </c>
      <c r="B33" s="5" t="s">
        <v>38</v>
      </c>
      <c r="C33" s="90"/>
      <c r="D33" s="107">
        <f>投入係数表!AO33</f>
        <v>2.4390243902439025E-2</v>
      </c>
      <c r="E33" s="110">
        <f t="shared" si="9"/>
        <v>2.4390243902439024</v>
      </c>
      <c r="F33" s="85">
        <f>分析係数表!C36</f>
        <v>0.9563715649468405</v>
      </c>
      <c r="G33" s="110">
        <f t="shared" si="0"/>
        <v>2.3326135730410744</v>
      </c>
      <c r="H33" s="110">
        <v>2.6984172059336431</v>
      </c>
      <c r="I33" s="110">
        <f t="shared" si="1"/>
        <v>2.6984172059336431</v>
      </c>
      <c r="J33" s="85">
        <f>分析係数表!G36</f>
        <v>5.2691079299754126E-2</v>
      </c>
      <c r="K33" s="111">
        <f t="shared" si="2"/>
        <v>0.14218251498167056</v>
      </c>
      <c r="L33" s="79"/>
      <c r="M33" s="80"/>
      <c r="N33" s="81">
        <f>分析係数表!H36</f>
        <v>0.23827203956962312</v>
      </c>
      <c r="O33" s="82">
        <f t="shared" si="3"/>
        <v>2.1539730991871968</v>
      </c>
      <c r="P33" s="76">
        <f>分析係数表!C36</f>
        <v>0.9563715649468405</v>
      </c>
      <c r="Q33" s="82">
        <f t="shared" si="4"/>
        <v>2.0599986237230556</v>
      </c>
      <c r="R33" s="83">
        <v>2.1631389108858898</v>
      </c>
      <c r="S33" s="84">
        <f t="shared" si="5"/>
        <v>4.8615561168195329</v>
      </c>
      <c r="T33" s="85">
        <f>分析係数表!F36</f>
        <v>0.845410170661959</v>
      </c>
      <c r="U33" s="86">
        <f t="shared" si="6"/>
        <v>4.1100089864030922</v>
      </c>
      <c r="V33" s="87">
        <f>分析係数表!D36</f>
        <v>1.6506511551495136E-2</v>
      </c>
      <c r="W33" s="167">
        <f t="shared" si="7"/>
        <v>0</v>
      </c>
      <c r="X33" s="76">
        <f>分析係数表!E36</f>
        <v>8.5372746992044678E-3</v>
      </c>
      <c r="Y33" s="166">
        <f t="shared" si="8"/>
        <v>0</v>
      </c>
    </row>
    <row r="34" spans="1:25" x14ac:dyDescent="0.2">
      <c r="A34" s="6" t="s">
        <v>22</v>
      </c>
      <c r="B34" s="5" t="s">
        <v>378</v>
      </c>
      <c r="C34" s="90"/>
      <c r="D34" s="107">
        <f>投入係数表!AO34</f>
        <v>7.514831905075807E-2</v>
      </c>
      <c r="E34" s="110">
        <f t="shared" si="9"/>
        <v>7.5148319050758072</v>
      </c>
      <c r="F34" s="85">
        <f>分析係数表!C37</f>
        <v>0.69581462679851724</v>
      </c>
      <c r="G34" s="110">
        <f t="shared" si="0"/>
        <v>5.2289299574839134</v>
      </c>
      <c r="H34" s="110">
        <v>5.9556146771272775</v>
      </c>
      <c r="I34" s="110">
        <f t="shared" si="1"/>
        <v>5.9556146771272775</v>
      </c>
      <c r="J34" s="85">
        <f>分析係数表!G37</f>
        <v>0.3862869649112583</v>
      </c>
      <c r="K34" s="111">
        <f t="shared" si="2"/>
        <v>2.3005763178084395</v>
      </c>
      <c r="L34" s="79"/>
      <c r="M34" s="80"/>
      <c r="N34" s="81">
        <f>分析係数表!H37</f>
        <v>4.5947077854218935E-2</v>
      </c>
      <c r="O34" s="82">
        <f t="shared" si="3"/>
        <v>0.41536040008306846</v>
      </c>
      <c r="P34" s="76">
        <f>分析係数表!C37</f>
        <v>0.69581462679851724</v>
      </c>
      <c r="Q34" s="82">
        <f t="shared" si="4"/>
        <v>0.28901384177068307</v>
      </c>
      <c r="R34" s="83">
        <v>0.34891544631521415</v>
      </c>
      <c r="S34" s="84">
        <f t="shared" si="5"/>
        <v>6.3045301234424915</v>
      </c>
      <c r="T34" s="85">
        <f>分析係数表!F37</f>
        <v>0.69012607082499655</v>
      </c>
      <c r="U34" s="86">
        <f t="shared" si="6"/>
        <v>4.3509206024891975</v>
      </c>
      <c r="V34" s="87">
        <f>分析係数表!D37</f>
        <v>6.9795450572077936E-2</v>
      </c>
      <c r="W34" s="167">
        <f t="shared" si="7"/>
        <v>0</v>
      </c>
      <c r="X34" s="76">
        <f>分析係数表!E37</f>
        <v>6.5949222012859618E-2</v>
      </c>
      <c r="Y34" s="166">
        <f t="shared" si="8"/>
        <v>0</v>
      </c>
    </row>
    <row r="35" spans="1:25" x14ac:dyDescent="0.2">
      <c r="A35" s="6" t="s">
        <v>23</v>
      </c>
      <c r="B35" s="5" t="s">
        <v>194</v>
      </c>
      <c r="C35" s="90"/>
      <c r="D35" s="107">
        <f>投入係数表!AO35</f>
        <v>5.8009228740936059E-2</v>
      </c>
      <c r="E35" s="110">
        <f t="shared" si="9"/>
        <v>5.8009228740936063</v>
      </c>
      <c r="F35" s="85">
        <f>分析係数表!C38</f>
        <v>0.41697687137236916</v>
      </c>
      <c r="G35" s="110">
        <f t="shared" si="0"/>
        <v>2.4188506711119637</v>
      </c>
      <c r="H35" s="110">
        <v>3.124994991556469</v>
      </c>
      <c r="I35" s="110">
        <f t="shared" si="1"/>
        <v>3.124994991556469</v>
      </c>
      <c r="J35" s="85">
        <f>分析係数表!G38</f>
        <v>8.9658129653451837E-2</v>
      </c>
      <c r="K35" s="111">
        <f t="shared" si="2"/>
        <v>0.28018120611935754</v>
      </c>
      <c r="L35" s="79"/>
      <c r="M35" s="80"/>
      <c r="N35" s="81">
        <f>分析係数表!H38</f>
        <v>4.1195576072902453E-2</v>
      </c>
      <c r="O35" s="82">
        <f t="shared" si="3"/>
        <v>0.37240694639130534</v>
      </c>
      <c r="P35" s="76">
        <f>分析係数表!C38</f>
        <v>0.41697687137236916</v>
      </c>
      <c r="Q35" s="82">
        <f t="shared" si="4"/>
        <v>0.1552850833835841</v>
      </c>
      <c r="R35" s="83">
        <v>0.21932892255336991</v>
      </c>
      <c r="S35" s="84">
        <f t="shared" si="5"/>
        <v>3.3443239141098391</v>
      </c>
      <c r="T35" s="85">
        <f>分析係数表!F38</f>
        <v>0.51116828441118001</v>
      </c>
      <c r="U35" s="86">
        <f t="shared" si="6"/>
        <v>1.7095123176908089</v>
      </c>
      <c r="V35" s="87">
        <f>分析係数表!D38</f>
        <v>3.6720851362413751E-2</v>
      </c>
      <c r="W35" s="167">
        <f t="shared" si="7"/>
        <v>0</v>
      </c>
      <c r="X35" s="76">
        <f>分析係数表!E38</f>
        <v>4.0833430787822089E-2</v>
      </c>
      <c r="Y35" s="166">
        <f t="shared" si="8"/>
        <v>0</v>
      </c>
    </row>
    <row r="36" spans="1:25" x14ac:dyDescent="0.2">
      <c r="A36" s="6" t="s">
        <v>24</v>
      </c>
      <c r="B36" s="5" t="s">
        <v>39</v>
      </c>
      <c r="C36" s="90"/>
      <c r="D36" s="107">
        <f>投入係数表!AO36</f>
        <v>0.18951878707976269</v>
      </c>
      <c r="E36" s="110">
        <f t="shared" si="9"/>
        <v>18.95187870797627</v>
      </c>
      <c r="F36" s="85">
        <f>分析係数表!C39</f>
        <v>1</v>
      </c>
      <c r="G36" s="110">
        <f t="shared" si="0"/>
        <v>18.95187870797627</v>
      </c>
      <c r="H36" s="110">
        <v>18.956130228574647</v>
      </c>
      <c r="I36" s="110">
        <f t="shared" si="1"/>
        <v>18.956130228574647</v>
      </c>
      <c r="J36" s="85">
        <f>分析係数表!G39</f>
        <v>0.3542438962035025</v>
      </c>
      <c r="K36" s="111">
        <f t="shared" si="2"/>
        <v>6.7150934291112732</v>
      </c>
      <c r="L36" s="79"/>
      <c r="M36" s="80"/>
      <c r="N36" s="81">
        <f>分析係数表!H39</f>
        <v>3.5817057247689217E-3</v>
      </c>
      <c r="O36" s="82">
        <f t="shared" si="3"/>
        <v>3.2378527477634422E-2</v>
      </c>
      <c r="P36" s="76">
        <f>分析係数表!C39</f>
        <v>1</v>
      </c>
      <c r="Q36" s="82">
        <f t="shared" si="4"/>
        <v>3.2378527477634422E-2</v>
      </c>
      <c r="R36" s="83">
        <v>3.5467008765670903E-2</v>
      </c>
      <c r="S36" s="84">
        <f t="shared" si="5"/>
        <v>18.991597237340319</v>
      </c>
      <c r="T36" s="85">
        <f>分析係数表!F39</f>
        <v>0.7050204525118241</v>
      </c>
      <c r="U36" s="86">
        <f t="shared" si="6"/>
        <v>13.38946447819198</v>
      </c>
      <c r="V36" s="87">
        <f>分析係数表!D39</f>
        <v>5.942413396395245E-2</v>
      </c>
      <c r="W36" s="167">
        <f t="shared" si="7"/>
        <v>1</v>
      </c>
      <c r="X36" s="76">
        <f>分析係数表!E39</f>
        <v>7.513102390387319E-2</v>
      </c>
      <c r="Y36" s="166">
        <f t="shared" si="8"/>
        <v>1</v>
      </c>
    </row>
    <row r="37" spans="1:25" x14ac:dyDescent="0.2">
      <c r="A37" s="6" t="s">
        <v>25</v>
      </c>
      <c r="B37" s="5" t="s">
        <v>40</v>
      </c>
      <c r="C37" s="90"/>
      <c r="D37" s="107">
        <f>投入係数表!AO37</f>
        <v>3.295978905735003E-4</v>
      </c>
      <c r="E37" s="110">
        <f t="shared" si="9"/>
        <v>3.2959789057350031E-2</v>
      </c>
      <c r="F37" s="85">
        <f>分析係数表!C40</f>
        <v>1</v>
      </c>
      <c r="G37" s="110">
        <f t="shared" si="0"/>
        <v>3.2959789057350031E-2</v>
      </c>
      <c r="H37" s="110">
        <v>6.5558698501309923E-2</v>
      </c>
      <c r="I37" s="110">
        <f t="shared" si="1"/>
        <v>6.5558698501309923E-2</v>
      </c>
      <c r="J37" s="85">
        <f>分析係数表!G40</f>
        <v>0.54480720679366534</v>
      </c>
      <c r="K37" s="111">
        <f t="shared" si="2"/>
        <v>3.5716851411526716E-2</v>
      </c>
      <c r="L37" s="79"/>
      <c r="M37" s="80"/>
      <c r="N37" s="81">
        <f>分析係数表!H40</f>
        <v>3.1654426986686419E-2</v>
      </c>
      <c r="O37" s="82">
        <f t="shared" si="3"/>
        <v>0.28615520445731851</v>
      </c>
      <c r="P37" s="76">
        <f>分析係数表!C40</f>
        <v>1</v>
      </c>
      <c r="Q37" s="82">
        <f t="shared" si="4"/>
        <v>0.28615520445731851</v>
      </c>
      <c r="R37" s="83">
        <v>0.28844334737508515</v>
      </c>
      <c r="S37" s="84">
        <f t="shared" si="5"/>
        <v>0.35400204587639506</v>
      </c>
      <c r="T37" s="85">
        <f>分析係数表!F40</f>
        <v>0.74295960523295845</v>
      </c>
      <c r="U37" s="86">
        <f t="shared" si="6"/>
        <v>0.26300922025598611</v>
      </c>
      <c r="V37" s="87">
        <f>分析係数表!D40</f>
        <v>9.2672710580674778E-2</v>
      </c>
      <c r="W37" s="167">
        <f t="shared" si="7"/>
        <v>0</v>
      </c>
      <c r="X37" s="76">
        <f>分析係数表!E40</f>
        <v>5.6242827633692906E-2</v>
      </c>
      <c r="Y37" s="166">
        <f t="shared" si="8"/>
        <v>0</v>
      </c>
    </row>
    <row r="38" spans="1:25" x14ac:dyDescent="0.2">
      <c r="A38" s="6" t="s">
        <v>26</v>
      </c>
      <c r="B38" s="5" t="s">
        <v>277</v>
      </c>
      <c r="C38" s="90"/>
      <c r="D38" s="107">
        <f>投入係数表!AO38</f>
        <v>1.977587343441002E-3</v>
      </c>
      <c r="E38" s="110">
        <f t="shared" si="9"/>
        <v>0.19775873434410021</v>
      </c>
      <c r="F38" s="85">
        <f>分析係数表!C41</f>
        <v>0.7716092186228849</v>
      </c>
      <c r="G38" s="110">
        <f t="shared" si="0"/>
        <v>0.15259246248310185</v>
      </c>
      <c r="H38" s="110">
        <v>0.16868723040765865</v>
      </c>
      <c r="I38" s="110">
        <f t="shared" si="1"/>
        <v>0.16868723040765865</v>
      </c>
      <c r="J38" s="85">
        <f>分析係数表!G41</f>
        <v>0.4437271381292458</v>
      </c>
      <c r="K38" s="111">
        <f t="shared" si="2"/>
        <v>7.485110198773906E-2</v>
      </c>
      <c r="L38" s="79"/>
      <c r="M38" s="80"/>
      <c r="N38" s="81">
        <f>分析係数表!H41</f>
        <v>4.8285080570498094E-2</v>
      </c>
      <c r="O38" s="82">
        <f t="shared" si="3"/>
        <v>0.4364958844050566</v>
      </c>
      <c r="P38" s="76">
        <f>分析係数表!C41</f>
        <v>0.7716092186228849</v>
      </c>
      <c r="Q38" s="82">
        <f t="shared" si="4"/>
        <v>0.3368042482978908</v>
      </c>
      <c r="R38" s="83">
        <v>0.34324987133747104</v>
      </c>
      <c r="S38" s="84">
        <f t="shared" si="5"/>
        <v>0.51193710174512974</v>
      </c>
      <c r="T38" s="85">
        <f>分析係数表!F41</f>
        <v>0.54924555826511057</v>
      </c>
      <c r="U38" s="86">
        <f t="shared" si="6"/>
        <v>0.28117917924462649</v>
      </c>
      <c r="V38" s="87">
        <f>分析係数表!D41</f>
        <v>0.13055216861174013</v>
      </c>
      <c r="W38" s="167">
        <f t="shared" si="7"/>
        <v>0</v>
      </c>
      <c r="X38" s="76">
        <f>分析係数表!E41</f>
        <v>0.12144552342797423</v>
      </c>
      <c r="Y38" s="166">
        <f t="shared" si="8"/>
        <v>0</v>
      </c>
    </row>
    <row r="39" spans="1:25" x14ac:dyDescent="0.2">
      <c r="A39" s="6" t="s">
        <v>51</v>
      </c>
      <c r="B39" s="5" t="s">
        <v>368</v>
      </c>
      <c r="C39" s="90"/>
      <c r="D39" s="107">
        <f>投入係数表!AO39</f>
        <v>3.6255767963085037E-3</v>
      </c>
      <c r="E39" s="110">
        <f t="shared" si="9"/>
        <v>0.36255767963085039</v>
      </c>
      <c r="F39" s="85">
        <f>分析係数表!C42</f>
        <v>0.97588334268087495</v>
      </c>
      <c r="G39" s="110">
        <f>E39*F39</f>
        <v>0.35381400031277604</v>
      </c>
      <c r="H39" s="110">
        <v>0.37947998683386364</v>
      </c>
      <c r="I39" s="110">
        <f>C39+H39</f>
        <v>0.37947998683386364</v>
      </c>
      <c r="J39" s="85">
        <f>分析係数表!G42</f>
        <v>0.48510773130544993</v>
      </c>
      <c r="K39" s="111">
        <f>I39*J39</f>
        <v>0.18408867548879759</v>
      </c>
      <c r="L39" s="79"/>
      <c r="M39" s="80"/>
      <c r="N39" s="81">
        <f>分析係数表!H42</f>
        <v>1.103120860117981E-2</v>
      </c>
      <c r="O39" s="82">
        <f t="shared" si="3"/>
        <v>9.972184156135866E-2</v>
      </c>
      <c r="P39" s="76">
        <f>分析係数表!C42</f>
        <v>0.97588334268087495</v>
      </c>
      <c r="Q39" s="82">
        <f>O39*P39</f>
        <v>9.7316884081191296E-2</v>
      </c>
      <c r="R39" s="83">
        <v>0.10311001650645679</v>
      </c>
      <c r="S39" s="84">
        <f>I39+R39</f>
        <v>0.48259000334032043</v>
      </c>
      <c r="T39" s="85">
        <f>分析係数表!F42</f>
        <v>0.55931558935361214</v>
      </c>
      <c r="U39" s="86">
        <f>S39*T39</f>
        <v>0.26992011213445299</v>
      </c>
      <c r="V39" s="87">
        <f>分析係数表!D42</f>
        <v>8.2382762991128011E-2</v>
      </c>
      <c r="W39" s="167">
        <f>ROUND(S39*V39,0)</f>
        <v>0</v>
      </c>
      <c r="X39" s="76">
        <f>分析係数表!E42</f>
        <v>7.5982256020278832E-2</v>
      </c>
      <c r="Y39" s="166">
        <f>ROUND(S39*X39,0)</f>
        <v>0</v>
      </c>
    </row>
    <row r="40" spans="1:25" x14ac:dyDescent="0.2">
      <c r="A40" s="6" t="s">
        <v>195</v>
      </c>
      <c r="B40" s="5" t="s">
        <v>41</v>
      </c>
      <c r="C40" s="90"/>
      <c r="D40" s="107">
        <f>投入係数表!AO40</f>
        <v>3.098220171390903E-2</v>
      </c>
      <c r="E40" s="110">
        <f t="shared" si="9"/>
        <v>3.0982201713909028</v>
      </c>
      <c r="F40" s="85">
        <f>分析係数表!C43</f>
        <v>0.34022693007694482</v>
      </c>
      <c r="G40" s="110">
        <f>E40*F40</f>
        <v>1.0540979376147928</v>
      </c>
      <c r="H40" s="110">
        <v>2.2707782908451866</v>
      </c>
      <c r="I40" s="110">
        <f>C40+H40</f>
        <v>2.2707782908451866</v>
      </c>
      <c r="J40" s="85">
        <f>分析係数表!G43</f>
        <v>0.33724329370148376</v>
      </c>
      <c r="K40" s="111">
        <f>I40*J40</f>
        <v>0.76580475007045656</v>
      </c>
      <c r="L40" s="79"/>
      <c r="M40" s="80"/>
      <c r="N40" s="81">
        <f>分析係数表!H43</f>
        <v>3.0928867340200058E-2</v>
      </c>
      <c r="O40" s="82">
        <f t="shared" si="3"/>
        <v>0.27959616394543024</v>
      </c>
      <c r="P40" s="76">
        <f>分析係数表!C43</f>
        <v>0.34022693007694482</v>
      </c>
      <c r="Q40" s="82">
        <f>O40*P40</f>
        <v>9.5126144520443892E-2</v>
      </c>
      <c r="R40" s="83">
        <v>0.20878775931026308</v>
      </c>
      <c r="S40" s="84">
        <f>I40+R40</f>
        <v>2.4795660501554497</v>
      </c>
      <c r="T40" s="85">
        <f>分析係数表!F43</f>
        <v>0.5626289672791589</v>
      </c>
      <c r="U40" s="86">
        <f>S40*T40</f>
        <v>1.3950756860994238</v>
      </c>
      <c r="V40" s="87">
        <f>分析係数表!D43</f>
        <v>0.16253561953424389</v>
      </c>
      <c r="W40" s="167">
        <f>ROUND(S40*V40,0)</f>
        <v>0</v>
      </c>
      <c r="X40" s="76">
        <f>分析係数表!E43</f>
        <v>0.12361206642429007</v>
      </c>
      <c r="Y40" s="166">
        <f>ROUND(S40*X40,0)</f>
        <v>0</v>
      </c>
    </row>
    <row r="41" spans="1:25" x14ac:dyDescent="0.2">
      <c r="A41" s="6" t="s">
        <v>341</v>
      </c>
      <c r="B41" s="5" t="s">
        <v>42</v>
      </c>
      <c r="C41" s="90"/>
      <c r="D41" s="107">
        <f>投入係数表!AO41</f>
        <v>1.3183915622940012E-3</v>
      </c>
      <c r="E41" s="110">
        <f t="shared" si="9"/>
        <v>0.13183915622940012</v>
      </c>
      <c r="F41" s="85">
        <f>分析係数表!C44</f>
        <v>0.45077084579422144</v>
      </c>
      <c r="G41" s="110">
        <f>E41*F41</f>
        <v>5.9429247962323191E-2</v>
      </c>
      <c r="H41" s="110">
        <v>7.5402196817924261E-2</v>
      </c>
      <c r="I41" s="110">
        <f>C41+H41</f>
        <v>7.5402196817924261E-2</v>
      </c>
      <c r="J41" s="85">
        <f>分析係数表!G44</f>
        <v>0.26937180019371798</v>
      </c>
      <c r="K41" s="111">
        <f>I41*J41</f>
        <v>2.0311225495405292E-2</v>
      </c>
      <c r="L41" s="79"/>
      <c r="M41" s="80"/>
      <c r="N41" s="81">
        <f>分析係数表!H44</f>
        <v>0.10969619474561307</v>
      </c>
      <c r="O41" s="82">
        <f t="shared" si="3"/>
        <v>0.99165077443427285</v>
      </c>
      <c r="P41" s="76">
        <f>分析係数表!C44</f>
        <v>0.45077084579422144</v>
      </c>
      <c r="Q41" s="82">
        <f>O41*P41</f>
        <v>0.44700725832423188</v>
      </c>
      <c r="R41" s="83">
        <v>0.45413603523714435</v>
      </c>
      <c r="S41" s="84">
        <f>I41+R41</f>
        <v>0.52953823205506856</v>
      </c>
      <c r="T41" s="85">
        <f>分析係数表!F44</f>
        <v>0.50977584059775838</v>
      </c>
      <c r="U41" s="86">
        <f>S41*T41</f>
        <v>0.2699457973745234</v>
      </c>
      <c r="V41" s="87">
        <f>分析係数表!D44</f>
        <v>0.18714542687145427</v>
      </c>
      <c r="W41" s="167">
        <f>ROUND(S41*V41,0)</f>
        <v>0</v>
      </c>
      <c r="X41" s="76">
        <f>分析係数表!E44</f>
        <v>0.13900650339006504</v>
      </c>
      <c r="Y41" s="166">
        <f>ROUND(S41*X41,0)</f>
        <v>0</v>
      </c>
    </row>
    <row r="42" spans="1:25" x14ac:dyDescent="0.2">
      <c r="A42" s="6" t="s">
        <v>342</v>
      </c>
      <c r="B42" s="5" t="s">
        <v>279</v>
      </c>
      <c r="C42" s="90"/>
      <c r="D42" s="107">
        <f>投入係数表!AO42</f>
        <v>3.295978905735003E-4</v>
      </c>
      <c r="E42" s="110">
        <f t="shared" si="9"/>
        <v>3.2959789057350031E-2</v>
      </c>
      <c r="F42" s="85">
        <f>分析係数表!C45</f>
        <v>1</v>
      </c>
      <c r="G42" s="110">
        <f>E42*F42</f>
        <v>3.2959789057350031E-2</v>
      </c>
      <c r="H42" s="110">
        <v>9.3063089385891598E-2</v>
      </c>
      <c r="I42" s="110">
        <f>C42+H42</f>
        <v>9.3063089385891598E-2</v>
      </c>
      <c r="J42" s="85">
        <f>分析係数表!G45</f>
        <v>0</v>
      </c>
      <c r="K42" s="111">
        <f>I42*J42</f>
        <v>0</v>
      </c>
      <c r="L42" s="79"/>
      <c r="M42" s="80"/>
      <c r="N42" s="81">
        <f>分析係数表!H45</f>
        <v>0</v>
      </c>
      <c r="O42" s="82">
        <f t="shared" si="3"/>
        <v>0</v>
      </c>
      <c r="P42" s="76">
        <f>分析係数表!C45</f>
        <v>1</v>
      </c>
      <c r="Q42" s="82">
        <f>O42*P42</f>
        <v>0</v>
      </c>
      <c r="R42" s="83">
        <v>5.3751348139043642E-3</v>
      </c>
      <c r="S42" s="84">
        <f>I42+R42</f>
        <v>9.8438224199795962E-2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3.295978905735003E-4</v>
      </c>
      <c r="E43" s="110">
        <f t="shared" si="9"/>
        <v>3.2959789057350031E-2</v>
      </c>
      <c r="F43" s="85">
        <f>分析係数表!C46</f>
        <v>7.4198450828512619E-2</v>
      </c>
      <c r="G43" s="110">
        <f>E43*F43</f>
        <v>2.4455652876899346E-3</v>
      </c>
      <c r="H43" s="110">
        <v>2.2433240861660795E-2</v>
      </c>
      <c r="I43" s="110">
        <f>C43+H43</f>
        <v>100.02243324086166</v>
      </c>
      <c r="J43" s="85">
        <f>分析係数表!G46</f>
        <v>9.2287409360580098E-3</v>
      </c>
      <c r="K43" s="111">
        <f>I43*J43</f>
        <v>0.9230811241740694</v>
      </c>
      <c r="L43" s="79"/>
      <c r="M43" s="80"/>
      <c r="N43" s="81">
        <f>分析係数表!H46</f>
        <v>2.0514344703613255E-2</v>
      </c>
      <c r="O43" s="82">
        <f t="shared" si="3"/>
        <v>0.18544914761651984</v>
      </c>
      <c r="P43" s="76">
        <f>分析係数表!C46</f>
        <v>7.4198450828512619E-2</v>
      </c>
      <c r="Q43" s="82">
        <f>O43*P43</f>
        <v>1.3760039460613925E-2</v>
      </c>
      <c r="R43" s="83">
        <v>1.6296438657222013E-2</v>
      </c>
      <c r="S43" s="84">
        <f>I43+R43</f>
        <v>100.03872967951888</v>
      </c>
      <c r="T43" s="85">
        <f>分析係数表!F46</f>
        <v>0.31311799604482532</v>
      </c>
      <c r="U43" s="86">
        <f>S43*T43</f>
        <v>31.323926564120942</v>
      </c>
      <c r="V43" s="87">
        <f>分析係数表!D46</f>
        <v>1.7468688200395519E-2</v>
      </c>
      <c r="W43" s="167">
        <f>ROUND(S43*V43,0)</f>
        <v>2</v>
      </c>
      <c r="X43" s="76">
        <f>分析係数表!E46</f>
        <v>4.6143704680290047E-2</v>
      </c>
      <c r="Y43" s="166">
        <f>ROUND(S43*X43,0)</f>
        <v>5</v>
      </c>
    </row>
    <row r="44" spans="1:25" x14ac:dyDescent="0.2">
      <c r="A44" s="192">
        <v>40</v>
      </c>
      <c r="B44" s="14" t="s">
        <v>151</v>
      </c>
      <c r="C44" s="197">
        <f>SUM(C5:C43)</f>
        <v>100</v>
      </c>
      <c r="D44" s="108">
        <f>投入係数表!AO44</f>
        <v>0.68358602504943966</v>
      </c>
      <c r="E44" s="96">
        <f>SUM(E5:E43)</f>
        <v>68.35860250494396</v>
      </c>
      <c r="F44" s="98">
        <f>分析係数表!C47</f>
        <v>0.51595339019249375</v>
      </c>
      <c r="G44" s="96">
        <f>SUM(G5:G43)</f>
        <v>36.591703968747417</v>
      </c>
      <c r="H44" s="96">
        <f>SUM(H5:H43)</f>
        <v>41.661877646918732</v>
      </c>
      <c r="I44" s="96">
        <f>SUM(I5:I43)</f>
        <v>141.66187764691873</v>
      </c>
      <c r="J44" s="98">
        <f>分析係数表!G47</f>
        <v>0.27631170572057684</v>
      </c>
      <c r="K44" s="112">
        <f>SUM(K5:K43)</f>
        <v>14.410160845914863</v>
      </c>
      <c r="L44" s="94">
        <f>最終需要_まとめ!$L$33</f>
        <v>0.62733333333333341</v>
      </c>
      <c r="M44" s="91">
        <f>K44*L44</f>
        <v>9.0399742373372582</v>
      </c>
      <c r="N44" s="95">
        <f>分析係数表!H47</f>
        <v>1</v>
      </c>
      <c r="O44" s="96">
        <f>SUM(O5:O43)</f>
        <v>9.03997423733726</v>
      </c>
      <c r="P44" s="92">
        <f>分析係数表!C47</f>
        <v>0.51595339019249375</v>
      </c>
      <c r="Q44" s="96">
        <f>SUM(Q5:Q43)</f>
        <v>5.1750490610504061</v>
      </c>
      <c r="R44" s="91">
        <f>SUM(R5:R43)</f>
        <v>5.8328186247370226</v>
      </c>
      <c r="S44" s="97">
        <f>SUM(S5:S43)</f>
        <v>147.49469627165576</v>
      </c>
      <c r="T44" s="98">
        <f>分析係数表!F47</f>
        <v>0.58636886885395456</v>
      </c>
      <c r="U44" s="99">
        <f>SUM(U5:U43)</f>
        <v>63.165118418173606</v>
      </c>
      <c r="V44" s="100">
        <f>分析係数表!D47</f>
        <v>7.5124891062718996E-2</v>
      </c>
      <c r="W44" s="164">
        <f>SUM(W5:W43)</f>
        <v>4</v>
      </c>
      <c r="X44" s="92">
        <f>分析係数表!E47</f>
        <v>6.0854966829428862E-2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T37" activePane="bottomRight" state="frozen"/>
      <selection activeCell="F63" sqref="F63"/>
      <selection pane="topRight" activeCell="F63" sqref="F63"/>
      <selection pane="bottomLeft" activeCell="F63" sqref="F63"/>
      <selection pane="bottomRight" activeCell="AF2" sqref="AF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548</v>
      </c>
      <c r="K1" s="393" t="s">
        <v>548</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544</v>
      </c>
      <c r="AU4" s="48" t="s">
        <v>386</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387</v>
      </c>
      <c r="AS5" s="155"/>
      <c r="AT5" s="155" t="s">
        <v>387</v>
      </c>
      <c r="AU5" s="212"/>
      <c r="AV5" s="114"/>
      <c r="AW5" s="105"/>
    </row>
    <row r="6" spans="1:49" ht="36" x14ac:dyDescent="0.2">
      <c r="A6" s="213" t="s">
        <v>1</v>
      </c>
      <c r="B6" s="158" t="s">
        <v>350</v>
      </c>
      <c r="C6" s="214" t="s">
        <v>547</v>
      </c>
      <c r="D6" s="215" t="s">
        <v>212</v>
      </c>
      <c r="E6" s="215" t="s">
        <v>213</v>
      </c>
      <c r="F6" s="215" t="s">
        <v>68</v>
      </c>
      <c r="G6" s="215" t="s">
        <v>69</v>
      </c>
      <c r="H6" s="216" t="s">
        <v>70</v>
      </c>
      <c r="I6" s="215"/>
      <c r="K6" s="213" t="s">
        <v>1</v>
      </c>
      <c r="L6" s="158" t="s">
        <v>350</v>
      </c>
      <c r="M6" s="217" t="s">
        <v>545</v>
      </c>
      <c r="N6" s="215" t="s">
        <v>71</v>
      </c>
      <c r="O6" s="217" t="s">
        <v>72</v>
      </c>
      <c r="P6" s="216" t="s">
        <v>547</v>
      </c>
      <c r="R6" s="213" t="s">
        <v>1</v>
      </c>
      <c r="S6" s="158" t="s">
        <v>350</v>
      </c>
      <c r="T6" s="377" t="s">
        <v>440</v>
      </c>
      <c r="U6" s="378" t="s">
        <v>351</v>
      </c>
      <c r="V6" s="379" t="s">
        <v>352</v>
      </c>
      <c r="W6" s="218" t="s">
        <v>212</v>
      </c>
      <c r="X6" s="218" t="s">
        <v>214</v>
      </c>
      <c r="Z6" s="213" t="s">
        <v>1</v>
      </c>
      <c r="AA6" s="158" t="s">
        <v>350</v>
      </c>
      <c r="AB6" s="372" t="s">
        <v>53</v>
      </c>
      <c r="AC6" s="372" t="s">
        <v>54</v>
      </c>
      <c r="AD6" s="372" t="s">
        <v>55</v>
      </c>
      <c r="AE6" s="372" t="s">
        <v>56</v>
      </c>
      <c r="AF6" s="372" t="s">
        <v>57</v>
      </c>
      <c r="AG6" s="372" t="s">
        <v>549</v>
      </c>
      <c r="AH6" s="217" t="s">
        <v>73</v>
      </c>
      <c r="AI6" s="217" t="s">
        <v>74</v>
      </c>
      <c r="AK6" s="213" t="s">
        <v>1</v>
      </c>
      <c r="AL6" s="158" t="s">
        <v>350</v>
      </c>
      <c r="AM6" s="217" t="s">
        <v>44</v>
      </c>
      <c r="AN6" s="216" t="s">
        <v>75</v>
      </c>
      <c r="AP6" s="213" t="s">
        <v>1</v>
      </c>
      <c r="AQ6" s="158" t="s">
        <v>350</v>
      </c>
      <c r="AR6" s="217" t="s">
        <v>545</v>
      </c>
      <c r="AS6" s="215" t="s">
        <v>353</v>
      </c>
      <c r="AT6" s="215" t="s">
        <v>71</v>
      </c>
      <c r="AU6" s="217" t="s">
        <v>546</v>
      </c>
      <c r="AV6" s="217" t="s">
        <v>72</v>
      </c>
      <c r="AW6" s="216" t="s">
        <v>547</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388</v>
      </c>
      <c r="AS7" s="222" t="s">
        <v>389</v>
      </c>
      <c r="AT7" s="222" t="s">
        <v>390</v>
      </c>
      <c r="AU7" s="221" t="s">
        <v>391</v>
      </c>
      <c r="AV7" s="221" t="s">
        <v>392</v>
      </c>
      <c r="AW7" s="223" t="s">
        <v>393</v>
      </c>
    </row>
    <row r="8" spans="1:49" x14ac:dyDescent="0.2">
      <c r="A8" s="224" t="s">
        <v>264</v>
      </c>
      <c r="B8" s="158" t="s">
        <v>265</v>
      </c>
      <c r="C8" s="402">
        <f t="shared" ref="C8:C41" si="0">P8</f>
        <v>4.9649173197653385E-3</v>
      </c>
      <c r="D8" s="403">
        <f t="shared" ref="D8:E41" si="1">W8</f>
        <v>0.96442687747035571</v>
      </c>
      <c r="E8" s="403">
        <f t="shared" si="1"/>
        <v>0.8458498023715415</v>
      </c>
      <c r="F8" s="403">
        <f t="shared" ref="F8:G41" si="2">AH8</f>
        <v>0.45454545454545453</v>
      </c>
      <c r="G8" s="403">
        <f t="shared" si="2"/>
        <v>0.11989459815546773</v>
      </c>
      <c r="H8" s="404">
        <f t="shared" ref="H8:H41" si="3">AN8</f>
        <v>9.9138626395589742E-3</v>
      </c>
      <c r="K8" s="224" t="s">
        <v>264</v>
      </c>
      <c r="L8" s="158" t="s">
        <v>265</v>
      </c>
      <c r="M8" s="383">
        <f>取引基本表!AX5</f>
        <v>73113</v>
      </c>
      <c r="N8" s="367">
        <f>ABS(取引基本表!BB5)</f>
        <v>72750</v>
      </c>
      <c r="O8" s="411">
        <f t="shared" ref="O8:O41" si="4">N8/M8</f>
        <v>0.99503508268023466</v>
      </c>
      <c r="P8" s="407">
        <f t="shared" ref="P8:P43" si="5">1-O8</f>
        <v>4.9649173197653385E-3</v>
      </c>
      <c r="R8" s="224" t="s">
        <v>264</v>
      </c>
      <c r="S8" s="158" t="s">
        <v>265</v>
      </c>
      <c r="T8" s="365">
        <f>取引基本表!BD5</f>
        <v>759</v>
      </c>
      <c r="U8" s="446">
        <f>雇用表!H5</f>
        <v>732</v>
      </c>
      <c r="V8" s="447">
        <f>雇用表!H51</f>
        <v>642</v>
      </c>
      <c r="W8" s="413">
        <f>U8/T8</f>
        <v>0.96442687747035571</v>
      </c>
      <c r="X8" s="413">
        <f>V8/T8</f>
        <v>0.8458498023715415</v>
      </c>
      <c r="Z8" s="224" t="s">
        <v>264</v>
      </c>
      <c r="AA8" s="48" t="s">
        <v>265</v>
      </c>
      <c r="AB8" s="450">
        <f t="array" ref="AB8:AF47">TRANSPOSE(取引基本表!C46:AP50)</f>
        <v>91</v>
      </c>
      <c r="AC8" s="451">
        <v>154</v>
      </c>
      <c r="AD8" s="451">
        <v>123</v>
      </c>
      <c r="AE8" s="451">
        <v>30</v>
      </c>
      <c r="AF8" s="451">
        <v>-53</v>
      </c>
      <c r="AG8" s="368">
        <f t="array" ref="AG8:AG47">TRANSPOSE(取引基本表!C52:AP52)</f>
        <v>759</v>
      </c>
      <c r="AH8" s="404">
        <f>SUM(AB8:AF8)/AG8</f>
        <v>0.45454545454545453</v>
      </c>
      <c r="AI8" s="415">
        <f>AB8/AG8</f>
        <v>0.11989459815546773</v>
      </c>
      <c r="AK8" s="224" t="s">
        <v>264</v>
      </c>
      <c r="AL8" s="158" t="s">
        <v>265</v>
      </c>
      <c r="AM8" s="383">
        <f>取引基本表!AR5</f>
        <v>12475</v>
      </c>
      <c r="AN8" s="407">
        <f t="shared" ref="AN8:AN47" si="6">AM8/AM$47</f>
        <v>9.9138626395589742E-3</v>
      </c>
      <c r="AP8" s="224" t="s">
        <v>264</v>
      </c>
      <c r="AQ8" s="158" t="s">
        <v>265</v>
      </c>
      <c r="AR8" s="386">
        <f>取引基本表!AX5</f>
        <v>73113</v>
      </c>
      <c r="AS8" s="387">
        <f>取引基本表!AY5</f>
        <v>396</v>
      </c>
      <c r="AT8" s="387">
        <f>ABS(取引基本表!BB5)</f>
        <v>72750</v>
      </c>
      <c r="AU8" s="388">
        <f>AS8-AT8</f>
        <v>-72354</v>
      </c>
      <c r="AV8" s="411">
        <v>0.83011676085593211</v>
      </c>
      <c r="AW8" s="407">
        <v>0.16988323914406789</v>
      </c>
    </row>
    <row r="9" spans="1:49" x14ac:dyDescent="0.2">
      <c r="A9" s="225" t="s">
        <v>220</v>
      </c>
      <c r="B9" s="158" t="s">
        <v>266</v>
      </c>
      <c r="C9" s="405">
        <f t="shared" si="0"/>
        <v>0.15391380826737022</v>
      </c>
      <c r="D9" s="406">
        <f t="shared" si="1"/>
        <v>4.2553191489361701E-2</v>
      </c>
      <c r="E9" s="406">
        <f t="shared" si="1"/>
        <v>3.7234042553191488E-2</v>
      </c>
      <c r="F9" s="406">
        <f t="shared" si="2"/>
        <v>0.66489361702127658</v>
      </c>
      <c r="G9" s="406">
        <f t="shared" si="2"/>
        <v>0.24468085106382978</v>
      </c>
      <c r="H9" s="407">
        <f t="shared" si="3"/>
        <v>5.2529564767522905E-4</v>
      </c>
      <c r="K9" s="225" t="s">
        <v>220</v>
      </c>
      <c r="L9" s="158" t="s">
        <v>266</v>
      </c>
      <c r="M9" s="383">
        <f>取引基本表!AX6</f>
        <v>1137</v>
      </c>
      <c r="N9" s="367">
        <f>ABS(取引基本表!BB6)</f>
        <v>962</v>
      </c>
      <c r="O9" s="411">
        <f t="shared" si="4"/>
        <v>0.84608619173262978</v>
      </c>
      <c r="P9" s="407">
        <f t="shared" si="5"/>
        <v>0.15391380826737022</v>
      </c>
      <c r="R9" s="225" t="s">
        <v>220</v>
      </c>
      <c r="S9" s="158" t="s">
        <v>266</v>
      </c>
      <c r="T9" s="365">
        <f>取引基本表!BD6</f>
        <v>188</v>
      </c>
      <c r="U9" s="446">
        <f>雇用表!H6</f>
        <v>8</v>
      </c>
      <c r="V9" s="447">
        <f>雇用表!H52</f>
        <v>7</v>
      </c>
      <c r="W9" s="413">
        <f t="shared" ref="W9:W47" si="7">U9/T9</f>
        <v>4.2553191489361701E-2</v>
      </c>
      <c r="X9" s="413">
        <f t="shared" ref="X9:X47" si="8">V9/T9</f>
        <v>3.7234042553191488E-2</v>
      </c>
      <c r="Z9" s="225" t="s">
        <v>220</v>
      </c>
      <c r="AA9" s="48" t="s">
        <v>266</v>
      </c>
      <c r="AB9" s="452">
        <v>46</v>
      </c>
      <c r="AC9" s="387">
        <v>71</v>
      </c>
      <c r="AD9" s="387">
        <v>11</v>
      </c>
      <c r="AE9" s="387">
        <v>5</v>
      </c>
      <c r="AF9" s="387">
        <v>-8</v>
      </c>
      <c r="AG9" s="369">
        <v>188</v>
      </c>
      <c r="AH9" s="407">
        <f t="shared" ref="AH9:AH41" si="9">SUM(AB9:AF9)/AG9</f>
        <v>0.66489361702127658</v>
      </c>
      <c r="AI9" s="411">
        <f t="shared" ref="AI9:AI41" si="10">AB9/AG9</f>
        <v>0.24468085106382978</v>
      </c>
      <c r="AK9" s="225" t="s">
        <v>220</v>
      </c>
      <c r="AL9" s="158" t="s">
        <v>266</v>
      </c>
      <c r="AM9" s="383">
        <f>取引基本表!AR6</f>
        <v>661</v>
      </c>
      <c r="AN9" s="407">
        <f t="shared" si="6"/>
        <v>5.2529564767522905E-4</v>
      </c>
      <c r="AP9" s="225" t="s">
        <v>220</v>
      </c>
      <c r="AQ9" s="158" t="s">
        <v>266</v>
      </c>
      <c r="AR9" s="386">
        <f>取引基本表!AX6</f>
        <v>1137</v>
      </c>
      <c r="AS9" s="387">
        <f>取引基本表!AY6</f>
        <v>13</v>
      </c>
      <c r="AT9" s="387">
        <f>ABS(取引基本表!BB6)</f>
        <v>962</v>
      </c>
      <c r="AU9" s="388">
        <f t="shared" ref="AU9:AU47" si="11">AS9-AT9</f>
        <v>-949</v>
      </c>
      <c r="AV9" s="411">
        <v>0.59023354564755837</v>
      </c>
      <c r="AW9" s="407">
        <v>0.40976645435244163</v>
      </c>
    </row>
    <row r="10" spans="1:49" x14ac:dyDescent="0.2">
      <c r="A10" s="225" t="s">
        <v>221</v>
      </c>
      <c r="B10" s="158" t="s">
        <v>267</v>
      </c>
      <c r="C10" s="405">
        <f t="shared" si="0"/>
        <v>3.7301329873500322E-3</v>
      </c>
      <c r="D10" s="406">
        <f t="shared" si="1"/>
        <v>0</v>
      </c>
      <c r="E10" s="406">
        <f t="shared" si="1"/>
        <v>0</v>
      </c>
      <c r="F10" s="406">
        <f t="shared" si="2"/>
        <v>0.5178571428571429</v>
      </c>
      <c r="G10" s="406">
        <f t="shared" si="2"/>
        <v>0.17857142857142858</v>
      </c>
      <c r="H10" s="407">
        <f t="shared" si="3"/>
        <v>9.7827374022421611E-4</v>
      </c>
      <c r="K10" s="225" t="s">
        <v>221</v>
      </c>
      <c r="L10" s="158" t="s">
        <v>267</v>
      </c>
      <c r="M10" s="383">
        <f>取引基本表!AX7</f>
        <v>12332</v>
      </c>
      <c r="N10" s="367">
        <f>ABS(取引基本表!BB7)</f>
        <v>12286</v>
      </c>
      <c r="O10" s="411">
        <f t="shared" si="4"/>
        <v>0.99626986701264997</v>
      </c>
      <c r="P10" s="407">
        <f t="shared" si="5"/>
        <v>3.7301329873500322E-3</v>
      </c>
      <c r="R10" s="225" t="s">
        <v>221</v>
      </c>
      <c r="S10" s="158" t="s">
        <v>267</v>
      </c>
      <c r="T10" s="365">
        <f>取引基本表!BD7</f>
        <v>56</v>
      </c>
      <c r="U10" s="446">
        <f>雇用表!H7</f>
        <v>0</v>
      </c>
      <c r="V10" s="447">
        <f>雇用表!H53</f>
        <v>0</v>
      </c>
      <c r="W10" s="413">
        <f t="shared" si="7"/>
        <v>0</v>
      </c>
      <c r="X10" s="413">
        <f t="shared" si="8"/>
        <v>0</v>
      </c>
      <c r="Z10" s="225" t="s">
        <v>221</v>
      </c>
      <c r="AA10" s="48" t="s">
        <v>267</v>
      </c>
      <c r="AB10" s="452">
        <v>10</v>
      </c>
      <c r="AC10" s="387">
        <v>8</v>
      </c>
      <c r="AD10" s="387">
        <v>8</v>
      </c>
      <c r="AE10" s="387">
        <v>3</v>
      </c>
      <c r="AF10" s="387">
        <v>0</v>
      </c>
      <c r="AG10" s="369">
        <v>56</v>
      </c>
      <c r="AH10" s="407">
        <f t="shared" si="9"/>
        <v>0.5178571428571429</v>
      </c>
      <c r="AI10" s="411">
        <f t="shared" si="10"/>
        <v>0.17857142857142858</v>
      </c>
      <c r="AK10" s="225" t="s">
        <v>221</v>
      </c>
      <c r="AL10" s="158" t="s">
        <v>267</v>
      </c>
      <c r="AM10" s="383">
        <f>取引基本表!AR7</f>
        <v>1231</v>
      </c>
      <c r="AN10" s="407">
        <f t="shared" si="6"/>
        <v>9.7827374022421611E-4</v>
      </c>
      <c r="AP10" s="225" t="s">
        <v>221</v>
      </c>
      <c r="AQ10" s="158" t="s">
        <v>267</v>
      </c>
      <c r="AR10" s="386">
        <f>取引基本表!AX7</f>
        <v>12332</v>
      </c>
      <c r="AS10" s="387">
        <f>取引基本表!AY7</f>
        <v>10</v>
      </c>
      <c r="AT10" s="387">
        <f>ABS(取引基本表!BB7)</f>
        <v>12286</v>
      </c>
      <c r="AU10" s="388">
        <f t="shared" si="11"/>
        <v>-12276</v>
      </c>
      <c r="AV10" s="411">
        <v>0.31992289294256238</v>
      </c>
      <c r="AW10" s="407">
        <v>0.68007710705743762</v>
      </c>
    </row>
    <row r="11" spans="1:49" x14ac:dyDescent="0.2">
      <c r="A11" s="225" t="s">
        <v>222</v>
      </c>
      <c r="B11" s="158" t="s">
        <v>27</v>
      </c>
      <c r="C11" s="405">
        <f t="shared" si="0"/>
        <v>0.13696369636963701</v>
      </c>
      <c r="D11" s="406">
        <f t="shared" si="1"/>
        <v>6.868131868131868E-3</v>
      </c>
      <c r="E11" s="406">
        <f t="shared" si="1"/>
        <v>5.4945054945054949E-3</v>
      </c>
      <c r="F11" s="406">
        <f t="shared" si="2"/>
        <v>0.56043956043956045</v>
      </c>
      <c r="G11" s="406">
        <f t="shared" si="2"/>
        <v>0.3392857142857143</v>
      </c>
      <c r="H11" s="407">
        <f t="shared" si="3"/>
        <v>-1.9072761791536302E-5</v>
      </c>
      <c r="K11" s="225" t="s">
        <v>222</v>
      </c>
      <c r="L11" s="158" t="s">
        <v>27</v>
      </c>
      <c r="M11" s="383">
        <f>取引基本表!AX8</f>
        <v>3636</v>
      </c>
      <c r="N11" s="367">
        <f>ABS(取引基本表!BB8)</f>
        <v>3138</v>
      </c>
      <c r="O11" s="411">
        <f t="shared" si="4"/>
        <v>0.86303630363036299</v>
      </c>
      <c r="P11" s="407">
        <f t="shared" si="5"/>
        <v>0.13696369636963701</v>
      </c>
      <c r="R11" s="225" t="s">
        <v>222</v>
      </c>
      <c r="S11" s="158" t="s">
        <v>27</v>
      </c>
      <c r="T11" s="365">
        <f>取引基本表!BD8</f>
        <v>728</v>
      </c>
      <c r="U11" s="446">
        <f>雇用表!H8</f>
        <v>5</v>
      </c>
      <c r="V11" s="447">
        <f>雇用表!H54</f>
        <v>4</v>
      </c>
      <c r="W11" s="413">
        <f t="shared" si="7"/>
        <v>6.868131868131868E-3</v>
      </c>
      <c r="X11" s="413">
        <f t="shared" si="8"/>
        <v>5.4945054945054949E-3</v>
      </c>
      <c r="Z11" s="225" t="s">
        <v>222</v>
      </c>
      <c r="AA11" s="48" t="s">
        <v>27</v>
      </c>
      <c r="AB11" s="452">
        <v>247</v>
      </c>
      <c r="AC11" s="387">
        <v>32</v>
      </c>
      <c r="AD11" s="387">
        <v>78</v>
      </c>
      <c r="AE11" s="387">
        <v>51</v>
      </c>
      <c r="AF11" s="387">
        <v>0</v>
      </c>
      <c r="AG11" s="369">
        <v>728</v>
      </c>
      <c r="AH11" s="407">
        <f t="shared" si="9"/>
        <v>0.56043956043956045</v>
      </c>
      <c r="AI11" s="411">
        <f t="shared" si="10"/>
        <v>0.3392857142857143</v>
      </c>
      <c r="AK11" s="225" t="s">
        <v>222</v>
      </c>
      <c r="AL11" s="158" t="s">
        <v>27</v>
      </c>
      <c r="AM11" s="383">
        <f>取引基本表!AR8</f>
        <v>-24</v>
      </c>
      <c r="AN11" s="407">
        <f t="shared" si="6"/>
        <v>-1.9072761791536302E-5</v>
      </c>
      <c r="AP11" s="225" t="s">
        <v>222</v>
      </c>
      <c r="AQ11" s="158" t="s">
        <v>27</v>
      </c>
      <c r="AR11" s="386">
        <f>取引基本表!AX8</f>
        <v>3636</v>
      </c>
      <c r="AS11" s="387">
        <f>取引基本表!AY8</f>
        <v>230</v>
      </c>
      <c r="AT11" s="387">
        <f>ABS(取引基本表!BB8)</f>
        <v>3138</v>
      </c>
      <c r="AU11" s="388">
        <f t="shared" si="11"/>
        <v>-2908</v>
      </c>
      <c r="AV11" s="411">
        <v>0.97885279843965589</v>
      </c>
      <c r="AW11" s="407">
        <v>2.1147201560344109E-2</v>
      </c>
    </row>
    <row r="12" spans="1:49" x14ac:dyDescent="0.2">
      <c r="A12" s="225" t="s">
        <v>223</v>
      </c>
      <c r="B12" s="158" t="s">
        <v>191</v>
      </c>
      <c r="C12" s="405">
        <f t="shared" si="0"/>
        <v>0.20704451619317732</v>
      </c>
      <c r="D12" s="406">
        <f t="shared" si="1"/>
        <v>2.1317233962316856E-2</v>
      </c>
      <c r="E12" s="406">
        <f t="shared" si="1"/>
        <v>2.1753704764166097E-2</v>
      </c>
      <c r="F12" s="406">
        <f t="shared" si="2"/>
        <v>0.31004441526879617</v>
      </c>
      <c r="G12" s="406">
        <f t="shared" si="2"/>
        <v>0.14105339609201503</v>
      </c>
      <c r="H12" s="407">
        <f t="shared" si="3"/>
        <v>8.4721207878004259E-2</v>
      </c>
      <c r="K12" s="225" t="s">
        <v>223</v>
      </c>
      <c r="L12" s="158" t="s">
        <v>191</v>
      </c>
      <c r="M12" s="383">
        <f>取引基本表!AX9</f>
        <v>191099</v>
      </c>
      <c r="N12" s="367">
        <f>ABS(取引基本表!BB9)</f>
        <v>151533</v>
      </c>
      <c r="O12" s="411">
        <f t="shared" si="4"/>
        <v>0.79295548380682268</v>
      </c>
      <c r="P12" s="407">
        <f t="shared" si="5"/>
        <v>0.20704451619317732</v>
      </c>
      <c r="R12" s="225" t="s">
        <v>223</v>
      </c>
      <c r="S12" s="158" t="s">
        <v>191</v>
      </c>
      <c r="T12" s="365">
        <f>取引基本表!BD9</f>
        <v>286388</v>
      </c>
      <c r="U12" s="446">
        <f>雇用表!H9</f>
        <v>6105</v>
      </c>
      <c r="V12" s="447">
        <f>雇用表!H55</f>
        <v>6230</v>
      </c>
      <c r="W12" s="413">
        <f t="shared" si="7"/>
        <v>2.1317233962316856E-2</v>
      </c>
      <c r="X12" s="413">
        <f t="shared" si="8"/>
        <v>2.1753704764166097E-2</v>
      </c>
      <c r="Z12" s="225" t="s">
        <v>223</v>
      </c>
      <c r="AA12" s="48" t="s">
        <v>191</v>
      </c>
      <c r="AB12" s="452">
        <v>40396</v>
      </c>
      <c r="AC12" s="387">
        <v>22048</v>
      </c>
      <c r="AD12" s="387">
        <v>14673</v>
      </c>
      <c r="AE12" s="387">
        <v>12881</v>
      </c>
      <c r="AF12" s="387">
        <v>-1205</v>
      </c>
      <c r="AG12" s="369">
        <v>286388</v>
      </c>
      <c r="AH12" s="407">
        <f t="shared" si="9"/>
        <v>0.31004441526879617</v>
      </c>
      <c r="AI12" s="411">
        <f t="shared" si="10"/>
        <v>0.14105339609201503</v>
      </c>
      <c r="AK12" s="225" t="s">
        <v>223</v>
      </c>
      <c r="AL12" s="158" t="s">
        <v>191</v>
      </c>
      <c r="AM12" s="383">
        <f>取引基本表!AR9</f>
        <v>106608</v>
      </c>
      <c r="AN12" s="407">
        <f t="shared" si="6"/>
        <v>8.4721207878004259E-2</v>
      </c>
      <c r="AP12" s="225" t="s">
        <v>223</v>
      </c>
      <c r="AQ12" s="158" t="s">
        <v>191</v>
      </c>
      <c r="AR12" s="386">
        <f>取引基本表!AX9</f>
        <v>191099</v>
      </c>
      <c r="AS12" s="387">
        <f>取引基本表!AY9</f>
        <v>246822</v>
      </c>
      <c r="AT12" s="387">
        <f>ABS(取引基本表!BB9)</f>
        <v>151533</v>
      </c>
      <c r="AU12" s="388">
        <f t="shared" si="11"/>
        <v>95289</v>
      </c>
      <c r="AV12" s="411">
        <v>0.73020703224841943</v>
      </c>
      <c r="AW12" s="407">
        <v>0.26979296775158057</v>
      </c>
    </row>
    <row r="13" spans="1:49" x14ac:dyDescent="0.2">
      <c r="A13" s="225" t="s">
        <v>224</v>
      </c>
      <c r="B13" s="158" t="s">
        <v>28</v>
      </c>
      <c r="C13" s="405">
        <f t="shared" si="0"/>
        <v>0</v>
      </c>
      <c r="D13" s="406">
        <f t="shared" si="1"/>
        <v>0.14001728608470182</v>
      </c>
      <c r="E13" s="406">
        <f t="shared" si="1"/>
        <v>0.11279170267934313</v>
      </c>
      <c r="F13" s="406">
        <f t="shared" si="2"/>
        <v>0.38375108038029387</v>
      </c>
      <c r="G13" s="406">
        <f t="shared" si="2"/>
        <v>0.24503025064822817</v>
      </c>
      <c r="H13" s="407">
        <f t="shared" si="3"/>
        <v>1.3607620839853172E-2</v>
      </c>
      <c r="K13" s="225" t="s">
        <v>224</v>
      </c>
      <c r="L13" s="158" t="s">
        <v>28</v>
      </c>
      <c r="M13" s="383">
        <f>取引基本表!AX10</f>
        <v>22830</v>
      </c>
      <c r="N13" s="367">
        <f>ABS(取引基本表!BB10)</f>
        <v>22830</v>
      </c>
      <c r="O13" s="411">
        <f t="shared" si="4"/>
        <v>1</v>
      </c>
      <c r="P13" s="407">
        <f t="shared" si="5"/>
        <v>0</v>
      </c>
      <c r="R13" s="225" t="s">
        <v>224</v>
      </c>
      <c r="S13" s="158" t="s">
        <v>28</v>
      </c>
      <c r="T13" s="365">
        <f>取引基本表!BD10</f>
        <v>2314</v>
      </c>
      <c r="U13" s="446">
        <f>雇用表!H10</f>
        <v>324</v>
      </c>
      <c r="V13" s="447">
        <f>雇用表!H56</f>
        <v>261</v>
      </c>
      <c r="W13" s="413">
        <f t="shared" si="7"/>
        <v>0.14001728608470182</v>
      </c>
      <c r="X13" s="413">
        <f t="shared" si="8"/>
        <v>0.11279170267934313</v>
      </c>
      <c r="Z13" s="225" t="s">
        <v>224</v>
      </c>
      <c r="AA13" s="48" t="s">
        <v>28</v>
      </c>
      <c r="AB13" s="452">
        <v>567</v>
      </c>
      <c r="AC13" s="387">
        <v>-44</v>
      </c>
      <c r="AD13" s="387">
        <v>263</v>
      </c>
      <c r="AE13" s="387">
        <v>102</v>
      </c>
      <c r="AF13" s="387">
        <v>0</v>
      </c>
      <c r="AG13" s="369">
        <v>2314</v>
      </c>
      <c r="AH13" s="407">
        <f t="shared" si="9"/>
        <v>0.38375108038029387</v>
      </c>
      <c r="AI13" s="411">
        <f t="shared" si="10"/>
        <v>0.24503025064822817</v>
      </c>
      <c r="AK13" s="225" t="s">
        <v>224</v>
      </c>
      <c r="AL13" s="158" t="s">
        <v>28</v>
      </c>
      <c r="AM13" s="383">
        <f>取引基本表!AR10</f>
        <v>17123</v>
      </c>
      <c r="AN13" s="407">
        <f t="shared" si="6"/>
        <v>1.3607620839853172E-2</v>
      </c>
      <c r="AP13" s="225" t="s">
        <v>224</v>
      </c>
      <c r="AQ13" s="158" t="s">
        <v>28</v>
      </c>
      <c r="AR13" s="386">
        <f>取引基本表!AX10</f>
        <v>22830</v>
      </c>
      <c r="AS13" s="387">
        <f>取引基本表!AY10</f>
        <v>2314</v>
      </c>
      <c r="AT13" s="387">
        <f>ABS(取引基本表!BB10)</f>
        <v>22830</v>
      </c>
      <c r="AU13" s="388">
        <f t="shared" si="11"/>
        <v>-20516</v>
      </c>
      <c r="AV13" s="411">
        <v>0.93315766467397665</v>
      </c>
      <c r="AW13" s="407">
        <v>6.684233532602335E-2</v>
      </c>
    </row>
    <row r="14" spans="1:49" x14ac:dyDescent="0.2">
      <c r="A14" s="225" t="s">
        <v>225</v>
      </c>
      <c r="B14" s="158" t="s">
        <v>268</v>
      </c>
      <c r="C14" s="405">
        <f t="shared" si="0"/>
        <v>3.4828780992665287E-2</v>
      </c>
      <c r="D14" s="406">
        <f t="shared" si="1"/>
        <v>7.0491438736935738E-2</v>
      </c>
      <c r="E14" s="406">
        <f t="shared" si="1"/>
        <v>6.4487436068490098E-2</v>
      </c>
      <c r="F14" s="406">
        <f t="shared" si="2"/>
        <v>0.31487658438959304</v>
      </c>
      <c r="G14" s="406">
        <f t="shared" si="2"/>
        <v>0.17656215254614188</v>
      </c>
      <c r="H14" s="407">
        <f t="shared" si="3"/>
        <v>1.0569488826143035E-3</v>
      </c>
      <c r="K14" s="225" t="s">
        <v>225</v>
      </c>
      <c r="L14" s="158" t="s">
        <v>268</v>
      </c>
      <c r="M14" s="383">
        <f>取引基本表!AX11</f>
        <v>22223</v>
      </c>
      <c r="N14" s="367">
        <f>ABS(取引基本表!BB11)</f>
        <v>21449</v>
      </c>
      <c r="O14" s="411">
        <f t="shared" si="4"/>
        <v>0.96517121900733471</v>
      </c>
      <c r="P14" s="407">
        <f t="shared" si="5"/>
        <v>3.4828780992665287E-2</v>
      </c>
      <c r="R14" s="225" t="s">
        <v>225</v>
      </c>
      <c r="S14" s="158" t="s">
        <v>268</v>
      </c>
      <c r="T14" s="365">
        <f>取引基本表!BD11</f>
        <v>4497</v>
      </c>
      <c r="U14" s="446">
        <f>雇用表!H11</f>
        <v>317</v>
      </c>
      <c r="V14" s="447">
        <f>雇用表!H57</f>
        <v>290</v>
      </c>
      <c r="W14" s="413">
        <f t="shared" si="7"/>
        <v>7.0491438736935738E-2</v>
      </c>
      <c r="X14" s="413">
        <f t="shared" si="8"/>
        <v>6.4487436068490098E-2</v>
      </c>
      <c r="Z14" s="225" t="s">
        <v>225</v>
      </c>
      <c r="AA14" s="48" t="s">
        <v>268</v>
      </c>
      <c r="AB14" s="452">
        <v>794</v>
      </c>
      <c r="AC14" s="387">
        <v>283</v>
      </c>
      <c r="AD14" s="387">
        <v>229</v>
      </c>
      <c r="AE14" s="387">
        <v>110</v>
      </c>
      <c r="AF14" s="387">
        <v>0</v>
      </c>
      <c r="AG14" s="369">
        <v>4497</v>
      </c>
      <c r="AH14" s="407">
        <f t="shared" si="9"/>
        <v>0.31487658438959304</v>
      </c>
      <c r="AI14" s="411">
        <f t="shared" si="10"/>
        <v>0.17656215254614188</v>
      </c>
      <c r="AK14" s="225" t="s">
        <v>225</v>
      </c>
      <c r="AL14" s="158" t="s">
        <v>268</v>
      </c>
      <c r="AM14" s="383">
        <f>取引基本表!AR11</f>
        <v>1330</v>
      </c>
      <c r="AN14" s="407">
        <f t="shared" si="6"/>
        <v>1.0569488826143035E-3</v>
      </c>
      <c r="AP14" s="225" t="s">
        <v>225</v>
      </c>
      <c r="AQ14" s="158" t="s">
        <v>268</v>
      </c>
      <c r="AR14" s="386">
        <f>取引基本表!AX11</f>
        <v>22223</v>
      </c>
      <c r="AS14" s="387">
        <f>取引基本表!AY11</f>
        <v>3723</v>
      </c>
      <c r="AT14" s="387">
        <f>ABS(取引基本表!BB11)</f>
        <v>21449</v>
      </c>
      <c r="AU14" s="388">
        <f t="shared" si="11"/>
        <v>-17726</v>
      </c>
      <c r="AV14" s="411">
        <v>0.78289172072298208</v>
      </c>
      <c r="AW14" s="407">
        <v>0.21710827927701792</v>
      </c>
    </row>
    <row r="15" spans="1:49" x14ac:dyDescent="0.2">
      <c r="A15" s="225" t="s">
        <v>226</v>
      </c>
      <c r="B15" s="158" t="s">
        <v>29</v>
      </c>
      <c r="C15" s="405">
        <f t="shared" si="0"/>
        <v>0</v>
      </c>
      <c r="D15" s="406">
        <f t="shared" si="1"/>
        <v>4.8662361623616236E-2</v>
      </c>
      <c r="E15" s="406">
        <f t="shared" si="1"/>
        <v>4.289667896678967E-2</v>
      </c>
      <c r="F15" s="406">
        <f t="shared" si="2"/>
        <v>0.30402444649446492</v>
      </c>
      <c r="G15" s="406">
        <f t="shared" si="2"/>
        <v>9.5595018450184505E-2</v>
      </c>
      <c r="H15" s="407">
        <f t="shared" si="3"/>
        <v>7.7419518905477774E-3</v>
      </c>
      <c r="K15" s="225" t="s">
        <v>226</v>
      </c>
      <c r="L15" s="158" t="s">
        <v>29</v>
      </c>
      <c r="M15" s="383">
        <f>取引基本表!AX12</f>
        <v>61100</v>
      </c>
      <c r="N15" s="367">
        <f>ABS(取引基本表!BB12)</f>
        <v>61100</v>
      </c>
      <c r="O15" s="411">
        <f t="shared" si="4"/>
        <v>1</v>
      </c>
      <c r="P15" s="407">
        <f t="shared" si="5"/>
        <v>0</v>
      </c>
      <c r="R15" s="225" t="s">
        <v>226</v>
      </c>
      <c r="S15" s="158" t="s">
        <v>29</v>
      </c>
      <c r="T15" s="365">
        <f>取引基本表!BD12</f>
        <v>17344</v>
      </c>
      <c r="U15" s="446">
        <f>雇用表!H12</f>
        <v>844</v>
      </c>
      <c r="V15" s="447">
        <f>雇用表!H58</f>
        <v>744</v>
      </c>
      <c r="W15" s="413">
        <f t="shared" si="7"/>
        <v>4.8662361623616236E-2</v>
      </c>
      <c r="X15" s="413">
        <f t="shared" si="8"/>
        <v>4.289667896678967E-2</v>
      </c>
      <c r="Z15" s="225" t="s">
        <v>226</v>
      </c>
      <c r="AA15" s="48" t="s">
        <v>29</v>
      </c>
      <c r="AB15" s="452">
        <v>1658</v>
      </c>
      <c r="AC15" s="387">
        <v>1056</v>
      </c>
      <c r="AD15" s="387">
        <v>2220</v>
      </c>
      <c r="AE15" s="387">
        <v>339</v>
      </c>
      <c r="AF15" s="387">
        <v>0</v>
      </c>
      <c r="AG15" s="369">
        <v>17344</v>
      </c>
      <c r="AH15" s="407">
        <f t="shared" si="9"/>
        <v>0.30402444649446492</v>
      </c>
      <c r="AI15" s="411">
        <f t="shared" si="10"/>
        <v>9.5595018450184505E-2</v>
      </c>
      <c r="AK15" s="225" t="s">
        <v>226</v>
      </c>
      <c r="AL15" s="158" t="s">
        <v>29</v>
      </c>
      <c r="AM15" s="383">
        <f>取引基本表!AR12</f>
        <v>9742</v>
      </c>
      <c r="AN15" s="407">
        <f t="shared" si="6"/>
        <v>7.7419518905477774E-3</v>
      </c>
      <c r="AP15" s="225" t="s">
        <v>226</v>
      </c>
      <c r="AQ15" s="158" t="s">
        <v>29</v>
      </c>
      <c r="AR15" s="386">
        <f>取引基本表!AX12</f>
        <v>61100</v>
      </c>
      <c r="AS15" s="387">
        <f>取引基本表!AY12</f>
        <v>17344</v>
      </c>
      <c r="AT15" s="387">
        <f>ABS(取引基本表!BB12)</f>
        <v>61100</v>
      </c>
      <c r="AU15" s="388">
        <f t="shared" si="11"/>
        <v>-43756</v>
      </c>
      <c r="AV15" s="411">
        <v>0.8222762164835401</v>
      </c>
      <c r="AW15" s="407">
        <v>0.1777237835164599</v>
      </c>
    </row>
    <row r="16" spans="1:49" x14ac:dyDescent="0.2">
      <c r="A16" s="225" t="s">
        <v>227</v>
      </c>
      <c r="B16" s="158" t="s">
        <v>30</v>
      </c>
      <c r="C16" s="405">
        <f t="shared" si="0"/>
        <v>1.5929944110702698E-2</v>
      </c>
      <c r="D16" s="406">
        <f t="shared" si="1"/>
        <v>2.8181041844577284E-2</v>
      </c>
      <c r="E16" s="406">
        <f t="shared" si="1"/>
        <v>2.1349274124679761E-2</v>
      </c>
      <c r="F16" s="406">
        <f t="shared" si="2"/>
        <v>0.28693424423569597</v>
      </c>
      <c r="G16" s="406">
        <f t="shared" si="2"/>
        <v>3.3304867634500426E-2</v>
      </c>
      <c r="H16" s="407">
        <f t="shared" si="3"/>
        <v>1.5715955716225912E-2</v>
      </c>
      <c r="K16" s="225" t="s">
        <v>227</v>
      </c>
      <c r="L16" s="158" t="s">
        <v>30</v>
      </c>
      <c r="M16" s="383">
        <f>取引基本表!AX13</f>
        <v>33459</v>
      </c>
      <c r="N16" s="367">
        <f>ABS(取引基本表!BB13)</f>
        <v>32926</v>
      </c>
      <c r="O16" s="411">
        <f t="shared" si="4"/>
        <v>0.9840700558892973</v>
      </c>
      <c r="P16" s="407">
        <f t="shared" si="5"/>
        <v>1.5929944110702698E-2</v>
      </c>
      <c r="R16" s="225" t="s">
        <v>227</v>
      </c>
      <c r="S16" s="158" t="s">
        <v>30</v>
      </c>
      <c r="T16" s="365">
        <f>取引基本表!BD13</f>
        <v>1171</v>
      </c>
      <c r="U16" s="446">
        <f>雇用表!H13</f>
        <v>33</v>
      </c>
      <c r="V16" s="447">
        <f>雇用表!H59</f>
        <v>25</v>
      </c>
      <c r="W16" s="413">
        <f t="shared" si="7"/>
        <v>2.8181041844577284E-2</v>
      </c>
      <c r="X16" s="413">
        <f t="shared" si="8"/>
        <v>2.1349274124679761E-2</v>
      </c>
      <c r="Z16" s="225" t="s">
        <v>227</v>
      </c>
      <c r="AA16" s="48" t="s">
        <v>30</v>
      </c>
      <c r="AB16" s="452">
        <v>39</v>
      </c>
      <c r="AC16" s="387">
        <v>32</v>
      </c>
      <c r="AD16" s="387">
        <v>109</v>
      </c>
      <c r="AE16" s="387">
        <v>159</v>
      </c>
      <c r="AF16" s="387">
        <v>-3</v>
      </c>
      <c r="AG16" s="369">
        <v>1171</v>
      </c>
      <c r="AH16" s="407">
        <f t="shared" si="9"/>
        <v>0.28693424423569597</v>
      </c>
      <c r="AI16" s="411">
        <f t="shared" si="10"/>
        <v>3.3304867634500426E-2</v>
      </c>
      <c r="AK16" s="225" t="s">
        <v>227</v>
      </c>
      <c r="AL16" s="158" t="s">
        <v>30</v>
      </c>
      <c r="AM16" s="383">
        <f>取引基本表!AR13</f>
        <v>19776</v>
      </c>
      <c r="AN16" s="407">
        <f t="shared" si="6"/>
        <v>1.5715955716225912E-2</v>
      </c>
      <c r="AP16" s="225" t="s">
        <v>227</v>
      </c>
      <c r="AQ16" s="158" t="s">
        <v>30</v>
      </c>
      <c r="AR16" s="386">
        <f>取引基本表!AX13</f>
        <v>33459</v>
      </c>
      <c r="AS16" s="387">
        <f>取引基本表!AY13</f>
        <v>638</v>
      </c>
      <c r="AT16" s="387">
        <f>ABS(取引基本表!BB13)</f>
        <v>32926</v>
      </c>
      <c r="AU16" s="388">
        <f t="shared" si="11"/>
        <v>-32288</v>
      </c>
      <c r="AV16" s="411">
        <v>0.87631747448336361</v>
      </c>
      <c r="AW16" s="407">
        <v>0.12368252551663639</v>
      </c>
    </row>
    <row r="17" spans="1:49" x14ac:dyDescent="0.2">
      <c r="A17" s="225" t="s">
        <v>2</v>
      </c>
      <c r="B17" s="158" t="s">
        <v>375</v>
      </c>
      <c r="C17" s="405">
        <f t="shared" si="0"/>
        <v>3.0755163958272713E-2</v>
      </c>
      <c r="D17" s="406">
        <f t="shared" si="1"/>
        <v>5.8320063694267517E-2</v>
      </c>
      <c r="E17" s="406">
        <f t="shared" si="1"/>
        <v>5.5732484076433123E-2</v>
      </c>
      <c r="F17" s="406">
        <f t="shared" si="2"/>
        <v>0.33877388535031849</v>
      </c>
      <c r="G17" s="406">
        <f t="shared" si="2"/>
        <v>0.21735668789808918</v>
      </c>
      <c r="H17" s="407">
        <f t="shared" si="3"/>
        <v>2.8450203005708319E-3</v>
      </c>
      <c r="K17" s="225" t="s">
        <v>2</v>
      </c>
      <c r="L17" s="158" t="s">
        <v>375</v>
      </c>
      <c r="M17" s="383">
        <f>取引基本表!AX14</f>
        <v>24061</v>
      </c>
      <c r="N17" s="367">
        <f>ABS(取引基本表!BB14)</f>
        <v>23321</v>
      </c>
      <c r="O17" s="411">
        <f t="shared" si="4"/>
        <v>0.96924483604172729</v>
      </c>
      <c r="P17" s="407">
        <f t="shared" si="5"/>
        <v>3.0755163958272713E-2</v>
      </c>
      <c r="R17" s="225" t="s">
        <v>2</v>
      </c>
      <c r="S17" s="158" t="s">
        <v>375</v>
      </c>
      <c r="T17" s="365">
        <f>取引基本表!BD14</f>
        <v>5024</v>
      </c>
      <c r="U17" s="446">
        <f>雇用表!H14</f>
        <v>293</v>
      </c>
      <c r="V17" s="447">
        <f>雇用表!H60</f>
        <v>280</v>
      </c>
      <c r="W17" s="413">
        <f t="shared" si="7"/>
        <v>5.8320063694267517E-2</v>
      </c>
      <c r="X17" s="413">
        <f t="shared" si="8"/>
        <v>5.5732484076433123E-2</v>
      </c>
      <c r="Z17" s="225" t="s">
        <v>2</v>
      </c>
      <c r="AA17" s="48" t="s">
        <v>375</v>
      </c>
      <c r="AB17" s="452">
        <v>1092</v>
      </c>
      <c r="AC17" s="387">
        <v>-8</v>
      </c>
      <c r="AD17" s="387">
        <v>440</v>
      </c>
      <c r="AE17" s="387">
        <v>178</v>
      </c>
      <c r="AF17" s="387">
        <v>0</v>
      </c>
      <c r="AG17" s="369">
        <v>5024</v>
      </c>
      <c r="AH17" s="407">
        <f t="shared" si="9"/>
        <v>0.33877388535031849</v>
      </c>
      <c r="AI17" s="411">
        <f t="shared" si="10"/>
        <v>0.21735668789808918</v>
      </c>
      <c r="AK17" s="225" t="s">
        <v>2</v>
      </c>
      <c r="AL17" s="158" t="s">
        <v>375</v>
      </c>
      <c r="AM17" s="383">
        <f>取引基本表!AR14</f>
        <v>3580</v>
      </c>
      <c r="AN17" s="407">
        <f t="shared" si="6"/>
        <v>2.8450203005708319E-3</v>
      </c>
      <c r="AP17" s="225" t="s">
        <v>2</v>
      </c>
      <c r="AQ17" s="158" t="s">
        <v>365</v>
      </c>
      <c r="AR17" s="386">
        <f>取引基本表!AX14</f>
        <v>24061</v>
      </c>
      <c r="AS17" s="387">
        <f>取引基本表!AY14</f>
        <v>4284</v>
      </c>
      <c r="AT17" s="387">
        <f>ABS(取引基本表!BB14)</f>
        <v>23321</v>
      </c>
      <c r="AU17" s="388">
        <f t="shared" si="11"/>
        <v>-19037</v>
      </c>
      <c r="AV17" s="411">
        <v>0.80716043298169571</v>
      </c>
      <c r="AW17" s="407">
        <v>0.19283956701830429</v>
      </c>
    </row>
    <row r="18" spans="1:49" x14ac:dyDescent="0.2">
      <c r="A18" s="225" t="s">
        <v>3</v>
      </c>
      <c r="B18" s="158" t="s">
        <v>31</v>
      </c>
      <c r="C18" s="405">
        <f t="shared" si="0"/>
        <v>0.10308017346825304</v>
      </c>
      <c r="D18" s="406">
        <f t="shared" si="1"/>
        <v>3.6120996441281139E-2</v>
      </c>
      <c r="E18" s="406">
        <f t="shared" si="1"/>
        <v>3.3096085409252671E-2</v>
      </c>
      <c r="F18" s="406">
        <f t="shared" si="2"/>
        <v>0.45978647686832741</v>
      </c>
      <c r="G18" s="406">
        <f t="shared" si="2"/>
        <v>0.21565836298932384</v>
      </c>
      <c r="H18" s="407">
        <f t="shared" si="3"/>
        <v>4.148325689659146E-4</v>
      </c>
      <c r="K18" s="225" t="s">
        <v>3</v>
      </c>
      <c r="L18" s="158" t="s">
        <v>31</v>
      </c>
      <c r="M18" s="383">
        <f>取引基本表!AX15</f>
        <v>8993</v>
      </c>
      <c r="N18" s="367">
        <f>ABS(取引基本表!BB15)</f>
        <v>8066</v>
      </c>
      <c r="O18" s="411">
        <f t="shared" si="4"/>
        <v>0.89691982653174696</v>
      </c>
      <c r="P18" s="407">
        <f t="shared" si="5"/>
        <v>0.10308017346825304</v>
      </c>
      <c r="R18" s="225" t="s">
        <v>3</v>
      </c>
      <c r="S18" s="158" t="s">
        <v>31</v>
      </c>
      <c r="T18" s="365">
        <f>取引基本表!BD15</f>
        <v>5620</v>
      </c>
      <c r="U18" s="446">
        <f>雇用表!H15</f>
        <v>203</v>
      </c>
      <c r="V18" s="447">
        <f>雇用表!H61</f>
        <v>186</v>
      </c>
      <c r="W18" s="413">
        <f t="shared" si="7"/>
        <v>3.6120996441281139E-2</v>
      </c>
      <c r="X18" s="413">
        <f t="shared" si="8"/>
        <v>3.3096085409252671E-2</v>
      </c>
      <c r="Z18" s="225" t="s">
        <v>3</v>
      </c>
      <c r="AA18" s="48" t="s">
        <v>31</v>
      </c>
      <c r="AB18" s="452">
        <v>1212</v>
      </c>
      <c r="AC18" s="387">
        <v>546</v>
      </c>
      <c r="AD18" s="387">
        <v>652</v>
      </c>
      <c r="AE18" s="387">
        <v>174</v>
      </c>
      <c r="AF18" s="387">
        <v>0</v>
      </c>
      <c r="AG18" s="369">
        <v>5620</v>
      </c>
      <c r="AH18" s="407">
        <f t="shared" si="9"/>
        <v>0.45978647686832741</v>
      </c>
      <c r="AI18" s="411">
        <f t="shared" si="10"/>
        <v>0.21565836298932384</v>
      </c>
      <c r="AK18" s="225" t="s">
        <v>3</v>
      </c>
      <c r="AL18" s="158" t="s">
        <v>31</v>
      </c>
      <c r="AM18" s="383">
        <f>取引基本表!AR15</f>
        <v>522</v>
      </c>
      <c r="AN18" s="407">
        <f t="shared" si="6"/>
        <v>4.148325689659146E-4</v>
      </c>
      <c r="AP18" s="225" t="s">
        <v>3</v>
      </c>
      <c r="AQ18" s="158" t="s">
        <v>31</v>
      </c>
      <c r="AR18" s="386">
        <f>取引基本表!AX15</f>
        <v>8993</v>
      </c>
      <c r="AS18" s="387">
        <f>取引基本表!AY15</f>
        <v>4693</v>
      </c>
      <c r="AT18" s="387">
        <f>ABS(取引基本表!BB15)</f>
        <v>8066</v>
      </c>
      <c r="AU18" s="388">
        <f t="shared" si="11"/>
        <v>-3373</v>
      </c>
      <c r="AV18" s="411">
        <v>0.69369460950567885</v>
      </c>
      <c r="AW18" s="407">
        <v>0.30630539049432115</v>
      </c>
    </row>
    <row r="19" spans="1:49" x14ac:dyDescent="0.2">
      <c r="A19" s="225" t="s">
        <v>4</v>
      </c>
      <c r="B19" s="158" t="s">
        <v>32</v>
      </c>
      <c r="C19" s="405">
        <f t="shared" si="0"/>
        <v>0.24776062511911567</v>
      </c>
      <c r="D19" s="406">
        <f t="shared" si="1"/>
        <v>1.0727470141150924E-2</v>
      </c>
      <c r="E19" s="406">
        <f t="shared" si="1"/>
        <v>1.2160694896851249E-2</v>
      </c>
      <c r="F19" s="406">
        <f t="shared" si="2"/>
        <v>0.24017372421281216</v>
      </c>
      <c r="G19" s="406">
        <f t="shared" si="2"/>
        <v>5.7676438653637349E-2</v>
      </c>
      <c r="H19" s="407">
        <f t="shared" si="3"/>
        <v>-1.0648958666941103E-4</v>
      </c>
      <c r="K19" s="225" t="s">
        <v>4</v>
      </c>
      <c r="L19" s="158" t="s">
        <v>32</v>
      </c>
      <c r="M19" s="383">
        <f>取引基本表!AX16</f>
        <v>20988</v>
      </c>
      <c r="N19" s="367">
        <f>ABS(取引基本表!BB16)</f>
        <v>15788</v>
      </c>
      <c r="O19" s="411">
        <f t="shared" si="4"/>
        <v>0.75223937488088433</v>
      </c>
      <c r="P19" s="407">
        <f t="shared" si="5"/>
        <v>0.24776062511911567</v>
      </c>
      <c r="R19" s="225" t="s">
        <v>4</v>
      </c>
      <c r="S19" s="158" t="s">
        <v>32</v>
      </c>
      <c r="T19" s="365">
        <f>取引基本表!BD16</f>
        <v>23025</v>
      </c>
      <c r="U19" s="446">
        <f>雇用表!H16</f>
        <v>247</v>
      </c>
      <c r="V19" s="447">
        <f>雇用表!H62</f>
        <v>280</v>
      </c>
      <c r="W19" s="413">
        <f t="shared" si="7"/>
        <v>1.0727470141150924E-2</v>
      </c>
      <c r="X19" s="413">
        <f t="shared" si="8"/>
        <v>1.2160694896851249E-2</v>
      </c>
      <c r="Z19" s="225" t="s">
        <v>4</v>
      </c>
      <c r="AA19" s="48" t="s">
        <v>32</v>
      </c>
      <c r="AB19" s="452">
        <v>1328</v>
      </c>
      <c r="AC19" s="387">
        <v>2530</v>
      </c>
      <c r="AD19" s="387">
        <v>1268</v>
      </c>
      <c r="AE19" s="387">
        <v>404</v>
      </c>
      <c r="AF19" s="387">
        <v>0</v>
      </c>
      <c r="AG19" s="369">
        <v>23025</v>
      </c>
      <c r="AH19" s="407">
        <f t="shared" si="9"/>
        <v>0.24017372421281216</v>
      </c>
      <c r="AI19" s="411">
        <f t="shared" si="10"/>
        <v>5.7676438653637349E-2</v>
      </c>
      <c r="AK19" s="225" t="s">
        <v>4</v>
      </c>
      <c r="AL19" s="158" t="s">
        <v>32</v>
      </c>
      <c r="AM19" s="383">
        <f>取引基本表!AR16</f>
        <v>-134</v>
      </c>
      <c r="AN19" s="407">
        <f t="shared" si="6"/>
        <v>-1.0648958666941103E-4</v>
      </c>
      <c r="AP19" s="225" t="s">
        <v>4</v>
      </c>
      <c r="AQ19" s="158" t="s">
        <v>32</v>
      </c>
      <c r="AR19" s="386">
        <f>取引基本表!AX16</f>
        <v>20988</v>
      </c>
      <c r="AS19" s="387">
        <f>取引基本表!AY16</f>
        <v>17825</v>
      </c>
      <c r="AT19" s="387">
        <f>ABS(取引基本表!BB16)</f>
        <v>15788</v>
      </c>
      <c r="AU19" s="388">
        <f t="shared" si="11"/>
        <v>2037</v>
      </c>
      <c r="AV19" s="411">
        <v>0.63033685044372512</v>
      </c>
      <c r="AW19" s="407">
        <v>0.36966314955627488</v>
      </c>
    </row>
    <row r="20" spans="1:49" x14ac:dyDescent="0.2">
      <c r="A20" s="225" t="s">
        <v>5</v>
      </c>
      <c r="B20" s="158" t="s">
        <v>33</v>
      </c>
      <c r="C20" s="405">
        <f t="shared" si="0"/>
        <v>4.2097488921713389E-2</v>
      </c>
      <c r="D20" s="406">
        <f t="shared" si="1"/>
        <v>2.5523226135783564E-2</v>
      </c>
      <c r="E20" s="406">
        <f t="shared" si="1"/>
        <v>2.7054619703930576E-2</v>
      </c>
      <c r="F20" s="406">
        <f t="shared" si="2"/>
        <v>0.22307299642674835</v>
      </c>
      <c r="G20" s="406">
        <f t="shared" si="2"/>
        <v>0.10005104645227157</v>
      </c>
      <c r="H20" s="407">
        <f t="shared" si="3"/>
        <v>5.1814336200340294E-4</v>
      </c>
      <c r="K20" s="225" t="s">
        <v>5</v>
      </c>
      <c r="L20" s="158" t="s">
        <v>33</v>
      </c>
      <c r="M20" s="383">
        <f>取引基本表!AX17</f>
        <v>9478</v>
      </c>
      <c r="N20" s="367">
        <f>ABS(取引基本表!BB17)</f>
        <v>9079</v>
      </c>
      <c r="O20" s="411">
        <f t="shared" si="4"/>
        <v>0.95790251107828661</v>
      </c>
      <c r="P20" s="407">
        <f t="shared" si="5"/>
        <v>4.2097488921713389E-2</v>
      </c>
      <c r="R20" s="225" t="s">
        <v>5</v>
      </c>
      <c r="S20" s="158" t="s">
        <v>33</v>
      </c>
      <c r="T20" s="365">
        <f>取引基本表!BD17</f>
        <v>1959</v>
      </c>
      <c r="U20" s="446">
        <f>雇用表!H17</f>
        <v>50</v>
      </c>
      <c r="V20" s="447">
        <f>雇用表!H63</f>
        <v>53</v>
      </c>
      <c r="W20" s="413">
        <f t="shared" si="7"/>
        <v>2.5523226135783564E-2</v>
      </c>
      <c r="X20" s="413">
        <f t="shared" si="8"/>
        <v>2.7054619703930576E-2</v>
      </c>
      <c r="Z20" s="225" t="s">
        <v>5</v>
      </c>
      <c r="AA20" s="48" t="s">
        <v>33</v>
      </c>
      <c r="AB20" s="452">
        <v>196</v>
      </c>
      <c r="AC20" s="387">
        <v>168</v>
      </c>
      <c r="AD20" s="387">
        <v>59</v>
      </c>
      <c r="AE20" s="387">
        <v>14</v>
      </c>
      <c r="AF20" s="387">
        <v>0</v>
      </c>
      <c r="AG20" s="369">
        <v>1959</v>
      </c>
      <c r="AH20" s="407">
        <f t="shared" si="9"/>
        <v>0.22307299642674835</v>
      </c>
      <c r="AI20" s="411">
        <f t="shared" si="10"/>
        <v>0.10005104645227157</v>
      </c>
      <c r="AK20" s="225" t="s">
        <v>5</v>
      </c>
      <c r="AL20" s="158" t="s">
        <v>33</v>
      </c>
      <c r="AM20" s="383">
        <f>取引基本表!AR17</f>
        <v>652</v>
      </c>
      <c r="AN20" s="407">
        <f t="shared" si="6"/>
        <v>5.1814336200340294E-4</v>
      </c>
      <c r="AP20" s="225" t="s">
        <v>5</v>
      </c>
      <c r="AQ20" s="158" t="s">
        <v>33</v>
      </c>
      <c r="AR20" s="386">
        <f>取引基本表!AX17</f>
        <v>9478</v>
      </c>
      <c r="AS20" s="387">
        <f>取引基本表!AY17</f>
        <v>1560</v>
      </c>
      <c r="AT20" s="387">
        <f>ABS(取引基本表!BB17)</f>
        <v>9079</v>
      </c>
      <c r="AU20" s="388">
        <f t="shared" si="11"/>
        <v>-7519</v>
      </c>
      <c r="AV20" s="411">
        <v>0.88159848319713086</v>
      </c>
      <c r="AW20" s="407">
        <v>0.11840151680286914</v>
      </c>
    </row>
    <row r="21" spans="1:49" x14ac:dyDescent="0.2">
      <c r="A21" s="225" t="s">
        <v>6</v>
      </c>
      <c r="B21" s="158" t="s">
        <v>34</v>
      </c>
      <c r="C21" s="405">
        <f t="shared" si="0"/>
        <v>2.2200270354580387E-2</v>
      </c>
      <c r="D21" s="406">
        <f t="shared" si="1"/>
        <v>0.11693290734824281</v>
      </c>
      <c r="E21" s="406">
        <f t="shared" si="1"/>
        <v>9.0095846645367406E-2</v>
      </c>
      <c r="F21" s="406">
        <f t="shared" si="2"/>
        <v>0.42523961661341853</v>
      </c>
      <c r="G21" s="406">
        <f t="shared" si="2"/>
        <v>0.28466453674121406</v>
      </c>
      <c r="H21" s="407">
        <f t="shared" si="3"/>
        <v>8.5827428061913363E-4</v>
      </c>
      <c r="K21" s="225" t="s">
        <v>6</v>
      </c>
      <c r="L21" s="158" t="s">
        <v>34</v>
      </c>
      <c r="M21" s="383">
        <f>取引基本表!AX18</f>
        <v>19234</v>
      </c>
      <c r="N21" s="367">
        <f>ABS(取引基本表!BB18)</f>
        <v>18807</v>
      </c>
      <c r="O21" s="411">
        <f t="shared" si="4"/>
        <v>0.97779972964541961</v>
      </c>
      <c r="P21" s="407">
        <f t="shared" si="5"/>
        <v>2.2200270354580387E-2</v>
      </c>
      <c r="R21" s="225" t="s">
        <v>6</v>
      </c>
      <c r="S21" s="158" t="s">
        <v>34</v>
      </c>
      <c r="T21" s="365">
        <f>取引基本表!BD18</f>
        <v>3130</v>
      </c>
      <c r="U21" s="446">
        <f>雇用表!H18</f>
        <v>366</v>
      </c>
      <c r="V21" s="447">
        <f>雇用表!H64</f>
        <v>282</v>
      </c>
      <c r="W21" s="413">
        <f t="shared" si="7"/>
        <v>0.11693290734824281</v>
      </c>
      <c r="X21" s="413">
        <f t="shared" si="8"/>
        <v>9.0095846645367406E-2</v>
      </c>
      <c r="Z21" s="225" t="s">
        <v>6</v>
      </c>
      <c r="AA21" s="48" t="s">
        <v>34</v>
      </c>
      <c r="AB21" s="452">
        <v>891</v>
      </c>
      <c r="AC21" s="387">
        <v>93</v>
      </c>
      <c r="AD21" s="387">
        <v>261</v>
      </c>
      <c r="AE21" s="387">
        <v>86</v>
      </c>
      <c r="AF21" s="387">
        <v>0</v>
      </c>
      <c r="AG21" s="369">
        <v>3130</v>
      </c>
      <c r="AH21" s="407">
        <f t="shared" si="9"/>
        <v>0.42523961661341853</v>
      </c>
      <c r="AI21" s="411">
        <f t="shared" si="10"/>
        <v>0.28466453674121406</v>
      </c>
      <c r="AK21" s="225" t="s">
        <v>6</v>
      </c>
      <c r="AL21" s="158" t="s">
        <v>34</v>
      </c>
      <c r="AM21" s="383">
        <f>取引基本表!AR18</f>
        <v>1080</v>
      </c>
      <c r="AN21" s="407">
        <f t="shared" si="6"/>
        <v>8.5827428061913363E-4</v>
      </c>
      <c r="AP21" s="225" t="s">
        <v>6</v>
      </c>
      <c r="AQ21" s="158" t="s">
        <v>34</v>
      </c>
      <c r="AR21" s="386">
        <f>取引基本表!AX18</f>
        <v>19234</v>
      </c>
      <c r="AS21" s="387">
        <f>取引基本表!AY18</f>
        <v>2703</v>
      </c>
      <c r="AT21" s="387">
        <f>ABS(取引基本表!BB18)</f>
        <v>18807</v>
      </c>
      <c r="AU21" s="388">
        <f t="shared" si="11"/>
        <v>-16104</v>
      </c>
      <c r="AV21" s="411">
        <v>0.73741787363403832</v>
      </c>
      <c r="AW21" s="407">
        <v>0.26258212636596168</v>
      </c>
    </row>
    <row r="22" spans="1:49" x14ac:dyDescent="0.2">
      <c r="A22" s="225" t="s">
        <v>7</v>
      </c>
      <c r="B22" s="158" t="s">
        <v>269</v>
      </c>
      <c r="C22" s="405">
        <f t="shared" si="0"/>
        <v>3.5555555555555562E-2</v>
      </c>
      <c r="D22" s="406">
        <f t="shared" si="1"/>
        <v>2.3370233702337023E-2</v>
      </c>
      <c r="E22" s="406">
        <f t="shared" si="1"/>
        <v>2.1033210332103321E-2</v>
      </c>
      <c r="F22" s="406">
        <f t="shared" si="2"/>
        <v>0.41303813038130383</v>
      </c>
      <c r="G22" s="406">
        <f t="shared" si="2"/>
        <v>0.1945879458794588</v>
      </c>
      <c r="H22" s="407">
        <f t="shared" si="3"/>
        <v>4.0529618807014647E-5</v>
      </c>
      <c r="K22" s="225" t="s">
        <v>7</v>
      </c>
      <c r="L22" s="158" t="s">
        <v>269</v>
      </c>
      <c r="M22" s="383">
        <f>取引基本表!AX19</f>
        <v>9000</v>
      </c>
      <c r="N22" s="367">
        <f>ABS(取引基本表!BB19)</f>
        <v>8680</v>
      </c>
      <c r="O22" s="411">
        <f t="shared" si="4"/>
        <v>0.96444444444444444</v>
      </c>
      <c r="P22" s="407">
        <f t="shared" si="5"/>
        <v>3.5555555555555562E-2</v>
      </c>
      <c r="R22" s="225" t="s">
        <v>7</v>
      </c>
      <c r="S22" s="158" t="s">
        <v>269</v>
      </c>
      <c r="T22" s="365">
        <f>取引基本表!BD19</f>
        <v>8130</v>
      </c>
      <c r="U22" s="446">
        <f>雇用表!H19</f>
        <v>190</v>
      </c>
      <c r="V22" s="447">
        <f>雇用表!H65</f>
        <v>171</v>
      </c>
      <c r="W22" s="413">
        <f t="shared" si="7"/>
        <v>2.3370233702337023E-2</v>
      </c>
      <c r="X22" s="413">
        <f t="shared" si="8"/>
        <v>2.1033210332103321E-2</v>
      </c>
      <c r="Z22" s="225" t="s">
        <v>7</v>
      </c>
      <c r="AA22" s="48" t="s">
        <v>269</v>
      </c>
      <c r="AB22" s="452">
        <v>1582</v>
      </c>
      <c r="AC22" s="387">
        <v>868</v>
      </c>
      <c r="AD22" s="387">
        <v>855</v>
      </c>
      <c r="AE22" s="387">
        <v>53</v>
      </c>
      <c r="AF22" s="387">
        <v>0</v>
      </c>
      <c r="AG22" s="369">
        <v>8130</v>
      </c>
      <c r="AH22" s="407">
        <f t="shared" si="9"/>
        <v>0.41303813038130383</v>
      </c>
      <c r="AI22" s="411">
        <f t="shared" si="10"/>
        <v>0.1945879458794588</v>
      </c>
      <c r="AK22" s="225" t="s">
        <v>7</v>
      </c>
      <c r="AL22" s="158" t="s">
        <v>269</v>
      </c>
      <c r="AM22" s="383">
        <f>取引基本表!AR19</f>
        <v>51</v>
      </c>
      <c r="AN22" s="407">
        <f t="shared" si="6"/>
        <v>4.0529618807014647E-5</v>
      </c>
      <c r="AP22" s="225" t="s">
        <v>7</v>
      </c>
      <c r="AQ22" s="158" t="s">
        <v>269</v>
      </c>
      <c r="AR22" s="386">
        <f>取引基本表!AX19</f>
        <v>9000</v>
      </c>
      <c r="AS22" s="387">
        <f>取引基本表!AY19</f>
        <v>7810</v>
      </c>
      <c r="AT22" s="387">
        <f>ABS(取引基本表!BB19)</f>
        <v>8680</v>
      </c>
      <c r="AU22" s="388">
        <f t="shared" si="11"/>
        <v>-870</v>
      </c>
      <c r="AV22" s="411">
        <v>0.80743251432126495</v>
      </c>
      <c r="AW22" s="407">
        <v>0.19256748567873505</v>
      </c>
    </row>
    <row r="23" spans="1:49" x14ac:dyDescent="0.2">
      <c r="A23" s="225" t="s">
        <v>8</v>
      </c>
      <c r="B23" s="158" t="s">
        <v>270</v>
      </c>
      <c r="C23" s="405">
        <f t="shared" si="0"/>
        <v>0</v>
      </c>
      <c r="D23" s="406">
        <f t="shared" si="1"/>
        <v>8.5482468849608806E-2</v>
      </c>
      <c r="E23" s="406">
        <f t="shared" si="1"/>
        <v>8.3164300202839755E-2</v>
      </c>
      <c r="F23" s="406">
        <f t="shared" si="2"/>
        <v>0.44146624166908144</v>
      </c>
      <c r="G23" s="406">
        <f t="shared" si="2"/>
        <v>0.215879455230368</v>
      </c>
      <c r="H23" s="407">
        <f t="shared" si="3"/>
        <v>2.3840952239420378E-5</v>
      </c>
      <c r="K23" s="225" t="s">
        <v>8</v>
      </c>
      <c r="L23" s="158" t="s">
        <v>270</v>
      </c>
      <c r="M23" s="383">
        <f>取引基本表!AX20</f>
        <v>8091</v>
      </c>
      <c r="N23" s="367">
        <f>ABS(取引基本表!BB20)</f>
        <v>8091</v>
      </c>
      <c r="O23" s="411">
        <f t="shared" si="4"/>
        <v>1</v>
      </c>
      <c r="P23" s="407">
        <f t="shared" si="5"/>
        <v>0</v>
      </c>
      <c r="R23" s="225" t="s">
        <v>8</v>
      </c>
      <c r="S23" s="158" t="s">
        <v>270</v>
      </c>
      <c r="T23" s="365">
        <f>取引基本表!BD20</f>
        <v>6902</v>
      </c>
      <c r="U23" s="446">
        <f>雇用表!H20</f>
        <v>590</v>
      </c>
      <c r="V23" s="447">
        <f>雇用表!H66</f>
        <v>574</v>
      </c>
      <c r="W23" s="413">
        <f t="shared" si="7"/>
        <v>8.5482468849608806E-2</v>
      </c>
      <c r="X23" s="413">
        <f t="shared" si="8"/>
        <v>8.3164300202839755E-2</v>
      </c>
      <c r="Z23" s="225" t="s">
        <v>8</v>
      </c>
      <c r="AA23" s="48" t="s">
        <v>270</v>
      </c>
      <c r="AB23" s="452">
        <v>1490</v>
      </c>
      <c r="AC23" s="387">
        <v>778</v>
      </c>
      <c r="AD23" s="387">
        <v>711</v>
      </c>
      <c r="AE23" s="387">
        <v>68</v>
      </c>
      <c r="AF23" s="387">
        <v>0</v>
      </c>
      <c r="AG23" s="369">
        <v>6902</v>
      </c>
      <c r="AH23" s="407">
        <f t="shared" si="9"/>
        <v>0.44146624166908144</v>
      </c>
      <c r="AI23" s="411">
        <f t="shared" si="10"/>
        <v>0.215879455230368</v>
      </c>
      <c r="AK23" s="225" t="s">
        <v>8</v>
      </c>
      <c r="AL23" s="158" t="s">
        <v>270</v>
      </c>
      <c r="AM23" s="383">
        <f>取引基本表!AR20</f>
        <v>30</v>
      </c>
      <c r="AN23" s="407">
        <f t="shared" si="6"/>
        <v>2.3840952239420378E-5</v>
      </c>
      <c r="AP23" s="225" t="s">
        <v>8</v>
      </c>
      <c r="AQ23" s="158" t="s">
        <v>270</v>
      </c>
      <c r="AR23" s="386">
        <f>取引基本表!AX20</f>
        <v>8091</v>
      </c>
      <c r="AS23" s="387">
        <f>取引基本表!AY20</f>
        <v>6902</v>
      </c>
      <c r="AT23" s="387">
        <f>ABS(取引基本表!BB20)</f>
        <v>8091</v>
      </c>
      <c r="AU23" s="388">
        <f t="shared" si="11"/>
        <v>-1189</v>
      </c>
      <c r="AV23" s="411">
        <v>0.79883567479416906</v>
      </c>
      <c r="AW23" s="407">
        <v>0.20116432520583094</v>
      </c>
    </row>
    <row r="24" spans="1:49" x14ac:dyDescent="0.2">
      <c r="A24" s="225" t="s">
        <v>9</v>
      </c>
      <c r="B24" s="158" t="s">
        <v>271</v>
      </c>
      <c r="C24" s="405">
        <f t="shared" si="0"/>
        <v>0.31901223099551013</v>
      </c>
      <c r="D24" s="406">
        <f t="shared" si="1"/>
        <v>9.7085956948308683E-2</v>
      </c>
      <c r="E24" s="406">
        <f t="shared" si="1"/>
        <v>9.7525259920925464E-2</v>
      </c>
      <c r="F24" s="406">
        <f t="shared" si="2"/>
        <v>0.39288329184360815</v>
      </c>
      <c r="G24" s="406">
        <f t="shared" si="2"/>
        <v>0.20822960902035437</v>
      </c>
      <c r="H24" s="407">
        <f t="shared" si="3"/>
        <v>2.9960129980871608E-4</v>
      </c>
      <c r="K24" s="225" t="s">
        <v>9</v>
      </c>
      <c r="L24" s="158" t="s">
        <v>271</v>
      </c>
      <c r="M24" s="383">
        <f>取引基本表!AX21</f>
        <v>12918</v>
      </c>
      <c r="N24" s="367">
        <f>ABS(取引基本表!BB21)</f>
        <v>8797</v>
      </c>
      <c r="O24" s="411">
        <f t="shared" si="4"/>
        <v>0.68098776900448987</v>
      </c>
      <c r="P24" s="407">
        <f t="shared" si="5"/>
        <v>0.31901223099551013</v>
      </c>
      <c r="R24" s="225" t="s">
        <v>9</v>
      </c>
      <c r="S24" s="158" t="s">
        <v>271</v>
      </c>
      <c r="T24" s="365">
        <f>取引基本表!BD21</f>
        <v>6829</v>
      </c>
      <c r="U24" s="446">
        <f>雇用表!H21</f>
        <v>663</v>
      </c>
      <c r="V24" s="447">
        <f>雇用表!H67</f>
        <v>666</v>
      </c>
      <c r="W24" s="413">
        <f t="shared" si="7"/>
        <v>9.7085956948308683E-2</v>
      </c>
      <c r="X24" s="413">
        <f t="shared" si="8"/>
        <v>9.7525259920925464E-2</v>
      </c>
      <c r="Z24" s="225" t="s">
        <v>9</v>
      </c>
      <c r="AA24" s="48" t="s">
        <v>271</v>
      </c>
      <c r="AB24" s="452">
        <v>1422</v>
      </c>
      <c r="AC24" s="387">
        <v>174</v>
      </c>
      <c r="AD24" s="387">
        <v>980</v>
      </c>
      <c r="AE24" s="387">
        <v>107</v>
      </c>
      <c r="AF24" s="387">
        <v>0</v>
      </c>
      <c r="AG24" s="369">
        <v>6829</v>
      </c>
      <c r="AH24" s="407">
        <f t="shared" si="9"/>
        <v>0.39288329184360815</v>
      </c>
      <c r="AI24" s="411">
        <f t="shared" si="10"/>
        <v>0.20822960902035437</v>
      </c>
      <c r="AK24" s="225" t="s">
        <v>9</v>
      </c>
      <c r="AL24" s="158" t="s">
        <v>271</v>
      </c>
      <c r="AM24" s="383">
        <f>取引基本表!AR21</f>
        <v>377</v>
      </c>
      <c r="AN24" s="407">
        <f t="shared" si="6"/>
        <v>2.9960129980871608E-4</v>
      </c>
      <c r="AP24" s="225" t="s">
        <v>9</v>
      </c>
      <c r="AQ24" s="158" t="s">
        <v>271</v>
      </c>
      <c r="AR24" s="386">
        <f>取引基本表!AX21</f>
        <v>12918</v>
      </c>
      <c r="AS24" s="387">
        <f>取引基本表!AY21</f>
        <v>2708</v>
      </c>
      <c r="AT24" s="387">
        <f>ABS(取引基本表!BB21)</f>
        <v>8797</v>
      </c>
      <c r="AU24" s="388">
        <f t="shared" si="11"/>
        <v>-6089</v>
      </c>
      <c r="AV24" s="411">
        <v>0.53203541493025519</v>
      </c>
      <c r="AW24" s="407">
        <v>0.46796458506974481</v>
      </c>
    </row>
    <row r="25" spans="1:49" x14ac:dyDescent="0.2">
      <c r="A25" s="225" t="s">
        <v>10</v>
      </c>
      <c r="B25" s="158" t="s">
        <v>272</v>
      </c>
      <c r="C25" s="405">
        <f t="shared" si="0"/>
        <v>9.6759875721260657E-3</v>
      </c>
      <c r="D25" s="406">
        <f t="shared" si="1"/>
        <v>5.2164655784244146E-2</v>
      </c>
      <c r="E25" s="406">
        <f t="shared" si="1"/>
        <v>4.9325762952448546E-2</v>
      </c>
      <c r="F25" s="406">
        <f t="shared" si="2"/>
        <v>0.35095812633073104</v>
      </c>
      <c r="G25" s="406">
        <f t="shared" si="2"/>
        <v>0.19730305180979418</v>
      </c>
      <c r="H25" s="407">
        <f t="shared" si="3"/>
        <v>4.8079253682831098E-4</v>
      </c>
      <c r="K25" s="225" t="s">
        <v>10</v>
      </c>
      <c r="L25" s="158" t="s">
        <v>272</v>
      </c>
      <c r="M25" s="383">
        <f>取引基本表!AX22</f>
        <v>22530</v>
      </c>
      <c r="N25" s="367">
        <f>ABS(取引基本表!BB22)</f>
        <v>22312</v>
      </c>
      <c r="O25" s="411">
        <f t="shared" si="4"/>
        <v>0.99032401242787393</v>
      </c>
      <c r="P25" s="407">
        <f t="shared" si="5"/>
        <v>9.6759875721260657E-3</v>
      </c>
      <c r="R25" s="225" t="s">
        <v>10</v>
      </c>
      <c r="S25" s="158" t="s">
        <v>272</v>
      </c>
      <c r="T25" s="365">
        <f>取引基本表!BD22</f>
        <v>2818</v>
      </c>
      <c r="U25" s="446">
        <f>雇用表!H22</f>
        <v>147</v>
      </c>
      <c r="V25" s="447">
        <f>雇用表!H68</f>
        <v>139</v>
      </c>
      <c r="W25" s="413">
        <f t="shared" si="7"/>
        <v>5.2164655784244146E-2</v>
      </c>
      <c r="X25" s="413">
        <f t="shared" si="8"/>
        <v>4.9325762952448546E-2</v>
      </c>
      <c r="Z25" s="225" t="s">
        <v>10</v>
      </c>
      <c r="AA25" s="48" t="s">
        <v>272</v>
      </c>
      <c r="AB25" s="452">
        <v>556</v>
      </c>
      <c r="AC25" s="387">
        <v>-118</v>
      </c>
      <c r="AD25" s="387">
        <v>529</v>
      </c>
      <c r="AE25" s="387">
        <v>22</v>
      </c>
      <c r="AF25" s="387">
        <v>0</v>
      </c>
      <c r="AG25" s="369">
        <v>2818</v>
      </c>
      <c r="AH25" s="407">
        <f t="shared" si="9"/>
        <v>0.35095812633073104</v>
      </c>
      <c r="AI25" s="411">
        <f t="shared" si="10"/>
        <v>0.19730305180979418</v>
      </c>
      <c r="AK25" s="225" t="s">
        <v>10</v>
      </c>
      <c r="AL25" s="158" t="s">
        <v>272</v>
      </c>
      <c r="AM25" s="383">
        <f>取引基本表!AR22</f>
        <v>605</v>
      </c>
      <c r="AN25" s="407">
        <f t="shared" si="6"/>
        <v>4.8079253682831098E-4</v>
      </c>
      <c r="AP25" s="225" t="s">
        <v>10</v>
      </c>
      <c r="AQ25" s="158" t="s">
        <v>272</v>
      </c>
      <c r="AR25" s="386">
        <f>取引基本表!AX22</f>
        <v>22530</v>
      </c>
      <c r="AS25" s="387">
        <f>取引基本表!AY22</f>
        <v>2600</v>
      </c>
      <c r="AT25" s="387">
        <f>ABS(取引基本表!BB22)</f>
        <v>22312</v>
      </c>
      <c r="AU25" s="388">
        <f t="shared" si="11"/>
        <v>-19712</v>
      </c>
      <c r="AV25" s="411">
        <v>0.88160188384965898</v>
      </c>
      <c r="AW25" s="407">
        <v>0.11839811615034102</v>
      </c>
    </row>
    <row r="26" spans="1:49" x14ac:dyDescent="0.2">
      <c r="A26" s="225" t="s">
        <v>11</v>
      </c>
      <c r="B26" s="158" t="s">
        <v>35</v>
      </c>
      <c r="C26" s="405">
        <f t="shared" si="0"/>
        <v>0.20974434975917011</v>
      </c>
      <c r="D26" s="406">
        <f t="shared" si="1"/>
        <v>1.7817861856577209E-2</v>
      </c>
      <c r="E26" s="406">
        <f t="shared" si="1"/>
        <v>1.8226384262459934E-2</v>
      </c>
      <c r="F26" s="406">
        <f t="shared" si="2"/>
        <v>0.33536547042926279</v>
      </c>
      <c r="G26" s="406">
        <f t="shared" si="2"/>
        <v>0.19643642762868455</v>
      </c>
      <c r="H26" s="407">
        <f t="shared" si="3"/>
        <v>9.4871095944733495E-3</v>
      </c>
      <c r="K26" s="225" t="s">
        <v>11</v>
      </c>
      <c r="L26" s="158" t="s">
        <v>35</v>
      </c>
      <c r="M26" s="383">
        <f>取引基本表!AX23</f>
        <v>26990</v>
      </c>
      <c r="N26" s="367">
        <f>ABS(取引基本表!BB23)</f>
        <v>21329</v>
      </c>
      <c r="O26" s="411">
        <f t="shared" si="4"/>
        <v>0.79025565024082989</v>
      </c>
      <c r="P26" s="407">
        <f t="shared" si="5"/>
        <v>0.20974434975917011</v>
      </c>
      <c r="R26" s="225" t="s">
        <v>11</v>
      </c>
      <c r="S26" s="158" t="s">
        <v>35</v>
      </c>
      <c r="T26" s="365">
        <f>取引基本表!BD23</f>
        <v>31822</v>
      </c>
      <c r="U26" s="446">
        <f>雇用表!H23</f>
        <v>567</v>
      </c>
      <c r="V26" s="447">
        <f>雇用表!H69</f>
        <v>580</v>
      </c>
      <c r="W26" s="413">
        <f t="shared" si="7"/>
        <v>1.7817861856577209E-2</v>
      </c>
      <c r="X26" s="413">
        <f t="shared" si="8"/>
        <v>1.8226384262459934E-2</v>
      </c>
      <c r="Z26" s="225" t="s">
        <v>11</v>
      </c>
      <c r="AA26" s="48" t="s">
        <v>35</v>
      </c>
      <c r="AB26" s="452">
        <v>6251</v>
      </c>
      <c r="AC26" s="387">
        <v>-674</v>
      </c>
      <c r="AD26" s="387">
        <v>4969</v>
      </c>
      <c r="AE26" s="387">
        <v>126</v>
      </c>
      <c r="AF26" s="387">
        <v>0</v>
      </c>
      <c r="AG26" s="369">
        <v>31822</v>
      </c>
      <c r="AH26" s="407">
        <f t="shared" si="9"/>
        <v>0.33536547042926279</v>
      </c>
      <c r="AI26" s="411">
        <f t="shared" si="10"/>
        <v>0.19643642762868455</v>
      </c>
      <c r="AK26" s="225" t="s">
        <v>11</v>
      </c>
      <c r="AL26" s="158" t="s">
        <v>35</v>
      </c>
      <c r="AM26" s="383">
        <f>取引基本表!AR23</f>
        <v>11938</v>
      </c>
      <c r="AN26" s="407">
        <f t="shared" si="6"/>
        <v>9.4871095944733495E-3</v>
      </c>
      <c r="AP26" s="225" t="s">
        <v>11</v>
      </c>
      <c r="AQ26" s="158" t="s">
        <v>35</v>
      </c>
      <c r="AR26" s="386">
        <f>取引基本表!AX23</f>
        <v>26990</v>
      </c>
      <c r="AS26" s="387">
        <f>取引基本表!AY23</f>
        <v>26161</v>
      </c>
      <c r="AT26" s="387">
        <f>ABS(取引基本表!BB23)</f>
        <v>21329</v>
      </c>
      <c r="AU26" s="388">
        <f t="shared" si="11"/>
        <v>4832</v>
      </c>
      <c r="AV26" s="411">
        <v>0.70886039128338962</v>
      </c>
      <c r="AW26" s="407">
        <v>0.29113960871661038</v>
      </c>
    </row>
    <row r="27" spans="1:49" x14ac:dyDescent="0.2">
      <c r="A27" s="225" t="s">
        <v>12</v>
      </c>
      <c r="B27" s="158" t="s">
        <v>376</v>
      </c>
      <c r="C27" s="405">
        <f t="shared" si="0"/>
        <v>0.55184986183604545</v>
      </c>
      <c r="D27" s="406">
        <f t="shared" si="1"/>
        <v>2.1648888655351795E-2</v>
      </c>
      <c r="E27" s="406">
        <f t="shared" si="1"/>
        <v>2.6115285586674374E-2</v>
      </c>
      <c r="F27" s="406">
        <f t="shared" si="2"/>
        <v>0.32260522305711731</v>
      </c>
      <c r="G27" s="406">
        <f t="shared" si="2"/>
        <v>0.17101045662340392</v>
      </c>
      <c r="H27" s="407">
        <f t="shared" si="3"/>
        <v>1.0662468539876775E-2</v>
      </c>
      <c r="K27" s="225" t="s">
        <v>12</v>
      </c>
      <c r="L27" s="158" t="s">
        <v>377</v>
      </c>
      <c r="M27" s="383">
        <f>取引基本表!AX24</f>
        <v>26056</v>
      </c>
      <c r="N27" s="367">
        <f>ABS(取引基本表!BB24)</f>
        <v>11677</v>
      </c>
      <c r="O27" s="411">
        <f t="shared" si="4"/>
        <v>0.44815013816395455</v>
      </c>
      <c r="P27" s="407">
        <f t="shared" si="5"/>
        <v>0.55184986183604545</v>
      </c>
      <c r="R27" s="225" t="s">
        <v>12</v>
      </c>
      <c r="S27" s="158" t="s">
        <v>377</v>
      </c>
      <c r="T27" s="365">
        <f>取引基本表!BD24</f>
        <v>38062</v>
      </c>
      <c r="U27" s="446">
        <f>雇用表!H24</f>
        <v>824</v>
      </c>
      <c r="V27" s="447">
        <f>雇用表!H70</f>
        <v>994</v>
      </c>
      <c r="W27" s="413">
        <f t="shared" si="7"/>
        <v>2.1648888655351795E-2</v>
      </c>
      <c r="X27" s="413">
        <f t="shared" si="8"/>
        <v>2.6115285586674374E-2</v>
      </c>
      <c r="Z27" s="225" t="s">
        <v>12</v>
      </c>
      <c r="AA27" s="48" t="s">
        <v>366</v>
      </c>
      <c r="AB27" s="452">
        <v>6509</v>
      </c>
      <c r="AC27" s="387">
        <v>-1837</v>
      </c>
      <c r="AD27" s="387">
        <v>7155</v>
      </c>
      <c r="AE27" s="387">
        <v>452</v>
      </c>
      <c r="AF27" s="387">
        <v>0</v>
      </c>
      <c r="AG27" s="369">
        <v>38062</v>
      </c>
      <c r="AH27" s="407">
        <f t="shared" si="9"/>
        <v>0.32260522305711731</v>
      </c>
      <c r="AI27" s="411">
        <f t="shared" si="10"/>
        <v>0.17101045662340392</v>
      </c>
      <c r="AK27" s="225" t="s">
        <v>12</v>
      </c>
      <c r="AL27" s="158" t="s">
        <v>366</v>
      </c>
      <c r="AM27" s="383">
        <f>取引基本表!AR24</f>
        <v>13417</v>
      </c>
      <c r="AN27" s="407">
        <f t="shared" si="6"/>
        <v>1.0662468539876775E-2</v>
      </c>
      <c r="AP27" s="225" t="s">
        <v>12</v>
      </c>
      <c r="AQ27" s="158" t="s">
        <v>366</v>
      </c>
      <c r="AR27" s="386">
        <f>取引基本表!AX24</f>
        <v>26056</v>
      </c>
      <c r="AS27" s="387">
        <f>取引基本表!AY24</f>
        <v>23683</v>
      </c>
      <c r="AT27" s="387">
        <f>ABS(取引基本表!BB24)</f>
        <v>11677</v>
      </c>
      <c r="AU27" s="388">
        <f t="shared" si="11"/>
        <v>12006</v>
      </c>
      <c r="AV27" s="411">
        <v>0.77609965062016961</v>
      </c>
      <c r="AW27" s="407">
        <v>0.22390034937983039</v>
      </c>
    </row>
    <row r="28" spans="1:49" x14ac:dyDescent="0.2">
      <c r="A28" s="225" t="s">
        <v>13</v>
      </c>
      <c r="B28" s="158" t="s">
        <v>192</v>
      </c>
      <c r="C28" s="405">
        <f t="shared" si="0"/>
        <v>0.10247957574888922</v>
      </c>
      <c r="D28" s="406">
        <f t="shared" si="1"/>
        <v>1.5632765553698098E-2</v>
      </c>
      <c r="E28" s="406">
        <f t="shared" si="1"/>
        <v>1.5564993448696517E-2</v>
      </c>
      <c r="F28" s="406">
        <f t="shared" si="2"/>
        <v>0.21379840057832197</v>
      </c>
      <c r="G28" s="406">
        <f t="shared" si="2"/>
        <v>0.12481362671124566</v>
      </c>
      <c r="H28" s="407">
        <f t="shared" si="3"/>
        <v>1.8186673066637845E-2</v>
      </c>
      <c r="K28" s="225" t="s">
        <v>13</v>
      </c>
      <c r="L28" s="158" t="s">
        <v>192</v>
      </c>
      <c r="M28" s="383">
        <f>取引基本表!AX25</f>
        <v>62793</v>
      </c>
      <c r="N28" s="367">
        <f>ABS(取引基本表!BB25)</f>
        <v>56358</v>
      </c>
      <c r="O28" s="411">
        <f t="shared" si="4"/>
        <v>0.89752042425111078</v>
      </c>
      <c r="P28" s="407">
        <f t="shared" si="5"/>
        <v>0.10247957574888922</v>
      </c>
      <c r="R28" s="225" t="s">
        <v>13</v>
      </c>
      <c r="S28" s="158" t="s">
        <v>192</v>
      </c>
      <c r="T28" s="365">
        <f>取引基本表!BD25</f>
        <v>44266</v>
      </c>
      <c r="U28" s="446">
        <f>雇用表!H25</f>
        <v>692</v>
      </c>
      <c r="V28" s="447">
        <f>雇用表!H71</f>
        <v>689</v>
      </c>
      <c r="W28" s="413">
        <f t="shared" si="7"/>
        <v>1.5632765553698098E-2</v>
      </c>
      <c r="X28" s="413">
        <f t="shared" si="8"/>
        <v>1.5564993448696517E-2</v>
      </c>
      <c r="Z28" s="225" t="s">
        <v>13</v>
      </c>
      <c r="AA28" s="48" t="s">
        <v>192</v>
      </c>
      <c r="AB28" s="452">
        <v>5525</v>
      </c>
      <c r="AC28" s="387">
        <v>568</v>
      </c>
      <c r="AD28" s="387">
        <v>3019</v>
      </c>
      <c r="AE28" s="387">
        <v>352</v>
      </c>
      <c r="AF28" s="387">
        <v>0</v>
      </c>
      <c r="AG28" s="369">
        <v>44266</v>
      </c>
      <c r="AH28" s="407">
        <f t="shared" si="9"/>
        <v>0.21379840057832197</v>
      </c>
      <c r="AI28" s="411">
        <f t="shared" si="10"/>
        <v>0.12481362671124566</v>
      </c>
      <c r="AK28" s="225" t="s">
        <v>13</v>
      </c>
      <c r="AL28" s="158" t="s">
        <v>192</v>
      </c>
      <c r="AM28" s="383">
        <f>取引基本表!AR25</f>
        <v>22885</v>
      </c>
      <c r="AN28" s="407">
        <f t="shared" si="6"/>
        <v>1.8186673066637845E-2</v>
      </c>
      <c r="AP28" s="225" t="s">
        <v>13</v>
      </c>
      <c r="AQ28" s="158" t="s">
        <v>192</v>
      </c>
      <c r="AR28" s="386">
        <f>取引基本表!AX25</f>
        <v>62793</v>
      </c>
      <c r="AS28" s="387">
        <f>取引基本表!AY25</f>
        <v>37831</v>
      </c>
      <c r="AT28" s="387">
        <f>ABS(取引基本表!BB25)</f>
        <v>56358</v>
      </c>
      <c r="AU28" s="388">
        <f t="shared" si="11"/>
        <v>-18527</v>
      </c>
      <c r="AV28" s="411">
        <v>0.77487185874795916</v>
      </c>
      <c r="AW28" s="407">
        <v>0.22512814125204084</v>
      </c>
    </row>
    <row r="29" spans="1:49" x14ac:dyDescent="0.2">
      <c r="A29" s="225" t="s">
        <v>14</v>
      </c>
      <c r="B29" s="158" t="s">
        <v>50</v>
      </c>
      <c r="C29" s="405">
        <f t="shared" si="0"/>
        <v>7.3115977067071958E-2</v>
      </c>
      <c r="D29" s="406">
        <f t="shared" si="1"/>
        <v>9.2857975066992893E-2</v>
      </c>
      <c r="E29" s="406">
        <f t="shared" si="1"/>
        <v>6.7808458580915762E-2</v>
      </c>
      <c r="F29" s="406">
        <f t="shared" si="2"/>
        <v>0.46988232552720494</v>
      </c>
      <c r="G29" s="406">
        <f t="shared" si="2"/>
        <v>0.26098100897122217</v>
      </c>
      <c r="H29" s="407">
        <f t="shared" si="3"/>
        <v>9.6190295301981418E-3</v>
      </c>
      <c r="K29" s="225" t="s">
        <v>14</v>
      </c>
      <c r="L29" s="158" t="s">
        <v>50</v>
      </c>
      <c r="M29" s="383">
        <f>取引基本表!AX26</f>
        <v>28954</v>
      </c>
      <c r="N29" s="367">
        <f>ABS(取引基本表!BB26)</f>
        <v>26837</v>
      </c>
      <c r="O29" s="411">
        <f t="shared" si="4"/>
        <v>0.92688402293292804</v>
      </c>
      <c r="P29" s="407">
        <f t="shared" si="5"/>
        <v>7.3115977067071958E-2</v>
      </c>
      <c r="R29" s="225" t="s">
        <v>14</v>
      </c>
      <c r="S29" s="158" t="s">
        <v>50</v>
      </c>
      <c r="T29" s="365">
        <f>取引基本表!BD26</f>
        <v>8583</v>
      </c>
      <c r="U29" s="446">
        <f>雇用表!H26</f>
        <v>797</v>
      </c>
      <c r="V29" s="447">
        <f>雇用表!H72</f>
        <v>582</v>
      </c>
      <c r="W29" s="413">
        <f t="shared" si="7"/>
        <v>9.2857975066992893E-2</v>
      </c>
      <c r="X29" s="413">
        <f t="shared" si="8"/>
        <v>6.7808458580915762E-2</v>
      </c>
      <c r="Z29" s="225" t="s">
        <v>14</v>
      </c>
      <c r="AA29" s="48" t="s">
        <v>50</v>
      </c>
      <c r="AB29" s="452">
        <v>2240</v>
      </c>
      <c r="AC29" s="387">
        <v>597</v>
      </c>
      <c r="AD29" s="387">
        <v>916</v>
      </c>
      <c r="AE29" s="387">
        <v>280</v>
      </c>
      <c r="AF29" s="387">
        <v>0</v>
      </c>
      <c r="AG29" s="369">
        <v>8583</v>
      </c>
      <c r="AH29" s="407">
        <f t="shared" si="9"/>
        <v>0.46988232552720494</v>
      </c>
      <c r="AI29" s="411">
        <f t="shared" si="10"/>
        <v>0.26098100897122217</v>
      </c>
      <c r="AK29" s="225" t="s">
        <v>14</v>
      </c>
      <c r="AL29" s="158" t="s">
        <v>50</v>
      </c>
      <c r="AM29" s="383">
        <f>取引基本表!AR26</f>
        <v>12104</v>
      </c>
      <c r="AN29" s="407">
        <f t="shared" si="6"/>
        <v>9.6190295301981418E-3</v>
      </c>
      <c r="AP29" s="225" t="s">
        <v>14</v>
      </c>
      <c r="AQ29" s="158" t="s">
        <v>50</v>
      </c>
      <c r="AR29" s="386">
        <f>取引基本表!AX26</f>
        <v>28954</v>
      </c>
      <c r="AS29" s="387">
        <f>取引基本表!AY26</f>
        <v>6466</v>
      </c>
      <c r="AT29" s="387">
        <f>ABS(取引基本表!BB26)</f>
        <v>26837</v>
      </c>
      <c r="AU29" s="388">
        <f t="shared" si="11"/>
        <v>-20371</v>
      </c>
      <c r="AV29" s="411">
        <v>0.79707187916920597</v>
      </c>
      <c r="AW29" s="407">
        <v>0.20292812083079403</v>
      </c>
    </row>
    <row r="30" spans="1:49" x14ac:dyDescent="0.2">
      <c r="A30" s="225" t="s">
        <v>15</v>
      </c>
      <c r="B30" s="158" t="s">
        <v>36</v>
      </c>
      <c r="C30" s="405">
        <f t="shared" si="0"/>
        <v>1</v>
      </c>
      <c r="D30" s="406">
        <f t="shared" si="1"/>
        <v>8.9752910919883244E-2</v>
      </c>
      <c r="E30" s="406">
        <f t="shared" si="1"/>
        <v>6.6422145779301819E-2</v>
      </c>
      <c r="F30" s="406">
        <f t="shared" si="2"/>
        <v>0.44085379748895859</v>
      </c>
      <c r="G30" s="406">
        <f t="shared" si="2"/>
        <v>0.34448146018035225</v>
      </c>
      <c r="H30" s="407">
        <f t="shared" si="3"/>
        <v>0</v>
      </c>
      <c r="K30" s="225" t="s">
        <v>15</v>
      </c>
      <c r="L30" s="158" t="s">
        <v>36</v>
      </c>
      <c r="M30" s="383">
        <f>取引基本表!AX27</f>
        <v>92153</v>
      </c>
      <c r="N30" s="367">
        <f>ABS(取引基本表!BB27)</f>
        <v>0</v>
      </c>
      <c r="O30" s="411">
        <f t="shared" si="4"/>
        <v>0</v>
      </c>
      <c r="P30" s="407">
        <f t="shared" si="5"/>
        <v>1</v>
      </c>
      <c r="R30" s="225" t="s">
        <v>15</v>
      </c>
      <c r="S30" s="158" t="s">
        <v>36</v>
      </c>
      <c r="T30" s="365">
        <f>取引基本表!BD27</f>
        <v>92153</v>
      </c>
      <c r="U30" s="446">
        <f>雇用表!H27</f>
        <v>8271</v>
      </c>
      <c r="V30" s="447">
        <f>雇用表!H73</f>
        <v>6121</v>
      </c>
      <c r="W30" s="413">
        <f t="shared" si="7"/>
        <v>8.9752910919883244E-2</v>
      </c>
      <c r="X30" s="413">
        <f t="shared" si="8"/>
        <v>6.6422145779301819E-2</v>
      </c>
      <c r="Z30" s="225" t="s">
        <v>15</v>
      </c>
      <c r="AA30" s="48" t="s">
        <v>36</v>
      </c>
      <c r="AB30" s="452">
        <v>31745</v>
      </c>
      <c r="AC30" s="387">
        <v>2496</v>
      </c>
      <c r="AD30" s="387">
        <v>3379</v>
      </c>
      <c r="AE30" s="387">
        <v>3397</v>
      </c>
      <c r="AF30" s="387">
        <v>-391</v>
      </c>
      <c r="AG30" s="369">
        <v>92153</v>
      </c>
      <c r="AH30" s="407">
        <f t="shared" si="9"/>
        <v>0.44085379748895859</v>
      </c>
      <c r="AI30" s="411">
        <f t="shared" si="10"/>
        <v>0.34448146018035225</v>
      </c>
      <c r="AK30" s="225" t="s">
        <v>15</v>
      </c>
      <c r="AL30" s="158" t="s">
        <v>36</v>
      </c>
      <c r="AM30" s="383">
        <f>取引基本表!AR27</f>
        <v>0</v>
      </c>
      <c r="AN30" s="407">
        <f t="shared" si="6"/>
        <v>0</v>
      </c>
      <c r="AP30" s="225" t="s">
        <v>15</v>
      </c>
      <c r="AQ30" s="158" t="s">
        <v>36</v>
      </c>
      <c r="AR30" s="386">
        <f>取引基本表!AX27</f>
        <v>92153</v>
      </c>
      <c r="AS30" s="387">
        <f>取引基本表!AY27</f>
        <v>0</v>
      </c>
      <c r="AT30" s="387">
        <f>ABS(取引基本表!BB27)</f>
        <v>0</v>
      </c>
      <c r="AU30" s="388">
        <f t="shared" si="11"/>
        <v>0</v>
      </c>
      <c r="AV30" s="411">
        <v>0</v>
      </c>
      <c r="AW30" s="407">
        <v>1</v>
      </c>
    </row>
    <row r="31" spans="1:49" x14ac:dyDescent="0.2">
      <c r="A31" s="225" t="s">
        <v>16</v>
      </c>
      <c r="B31" s="158" t="s">
        <v>193</v>
      </c>
      <c r="C31" s="405">
        <f t="shared" si="0"/>
        <v>1.6119481544838443E-2</v>
      </c>
      <c r="D31" s="406">
        <f t="shared" si="1"/>
        <v>2.6395939086294416E-2</v>
      </c>
      <c r="E31" s="406">
        <f t="shared" si="1"/>
        <v>2.3350253807106598E-2</v>
      </c>
      <c r="F31" s="406">
        <f t="shared" si="2"/>
        <v>0.34619289340101522</v>
      </c>
      <c r="G31" s="406">
        <f t="shared" si="2"/>
        <v>7.1065989847715741E-2</v>
      </c>
      <c r="H31" s="407">
        <f t="shared" si="3"/>
        <v>2.0936329558250998E-2</v>
      </c>
      <c r="K31" s="225" t="s">
        <v>16</v>
      </c>
      <c r="L31" s="158" t="s">
        <v>193</v>
      </c>
      <c r="M31" s="383">
        <f>取引基本表!AX28</f>
        <v>60796</v>
      </c>
      <c r="N31" s="367">
        <f>ABS(取引基本表!BB28)</f>
        <v>59816</v>
      </c>
      <c r="O31" s="411">
        <f t="shared" si="4"/>
        <v>0.98388051845516156</v>
      </c>
      <c r="P31" s="407">
        <f t="shared" si="5"/>
        <v>1.6119481544838443E-2</v>
      </c>
      <c r="R31" s="225" t="s">
        <v>16</v>
      </c>
      <c r="S31" s="158" t="s">
        <v>193</v>
      </c>
      <c r="T31" s="365">
        <f>取引基本表!BD28</f>
        <v>985</v>
      </c>
      <c r="U31" s="446">
        <f>雇用表!H28</f>
        <v>26</v>
      </c>
      <c r="V31" s="447">
        <f>雇用表!H74</f>
        <v>23</v>
      </c>
      <c r="W31" s="413">
        <f t="shared" si="7"/>
        <v>2.6395939086294416E-2</v>
      </c>
      <c r="X31" s="413">
        <f t="shared" si="8"/>
        <v>2.3350253807106598E-2</v>
      </c>
      <c r="Z31" s="225" t="s">
        <v>16</v>
      </c>
      <c r="AA31" s="48" t="s">
        <v>193</v>
      </c>
      <c r="AB31" s="452">
        <v>70</v>
      </c>
      <c r="AC31" s="387">
        <v>51</v>
      </c>
      <c r="AD31" s="387">
        <v>190</v>
      </c>
      <c r="AE31" s="387">
        <v>30</v>
      </c>
      <c r="AF31" s="387">
        <v>0</v>
      </c>
      <c r="AG31" s="369">
        <v>985</v>
      </c>
      <c r="AH31" s="407">
        <f t="shared" si="9"/>
        <v>0.34619289340101522</v>
      </c>
      <c r="AI31" s="411">
        <f t="shared" si="10"/>
        <v>7.1065989847715741E-2</v>
      </c>
      <c r="AK31" s="225" t="s">
        <v>16</v>
      </c>
      <c r="AL31" s="158" t="s">
        <v>193</v>
      </c>
      <c r="AM31" s="383">
        <f>取引基本表!AR28</f>
        <v>26345</v>
      </c>
      <c r="AN31" s="407">
        <f t="shared" si="6"/>
        <v>2.0936329558250998E-2</v>
      </c>
      <c r="AP31" s="225" t="s">
        <v>16</v>
      </c>
      <c r="AQ31" s="158" t="s">
        <v>193</v>
      </c>
      <c r="AR31" s="386">
        <f>取引基本表!AX28</f>
        <v>60796</v>
      </c>
      <c r="AS31" s="387">
        <f>取引基本表!AY28</f>
        <v>5</v>
      </c>
      <c r="AT31" s="387">
        <f>ABS(取引基本表!BB28)</f>
        <v>59816</v>
      </c>
      <c r="AU31" s="388">
        <f t="shared" si="11"/>
        <v>-59811</v>
      </c>
      <c r="AV31" s="411">
        <v>3.3200621348077096E-3</v>
      </c>
      <c r="AW31" s="407">
        <v>0.99667993786519227</v>
      </c>
    </row>
    <row r="32" spans="1:49" x14ac:dyDescent="0.2">
      <c r="A32" s="225" t="s">
        <v>17</v>
      </c>
      <c r="B32" s="158" t="s">
        <v>273</v>
      </c>
      <c r="C32" s="405">
        <f t="shared" si="0"/>
        <v>1</v>
      </c>
      <c r="D32" s="406">
        <f t="shared" si="1"/>
        <v>1.4549462661890328E-2</v>
      </c>
      <c r="E32" s="406">
        <f t="shared" si="1"/>
        <v>2.1824193992835493E-2</v>
      </c>
      <c r="F32" s="406">
        <f t="shared" si="2"/>
        <v>0.48305318269495728</v>
      </c>
      <c r="G32" s="406">
        <f t="shared" si="2"/>
        <v>0.14031413612565444</v>
      </c>
      <c r="H32" s="407">
        <f t="shared" si="3"/>
        <v>7.8667195406007442E-3</v>
      </c>
      <c r="K32" s="225" t="s">
        <v>17</v>
      </c>
      <c r="L32" s="158" t="s">
        <v>273</v>
      </c>
      <c r="M32" s="383">
        <f>取引基本表!AX29</f>
        <v>18022</v>
      </c>
      <c r="N32" s="367">
        <f>ABS(取引基本表!BB29)</f>
        <v>0</v>
      </c>
      <c r="O32" s="411">
        <f t="shared" si="4"/>
        <v>0</v>
      </c>
      <c r="P32" s="407">
        <f t="shared" si="5"/>
        <v>1</v>
      </c>
      <c r="R32" s="225" t="s">
        <v>17</v>
      </c>
      <c r="S32" s="158" t="s">
        <v>273</v>
      </c>
      <c r="T32" s="365">
        <f>取引基本表!BD29</f>
        <v>18145</v>
      </c>
      <c r="U32" s="446">
        <f>雇用表!H29</f>
        <v>264</v>
      </c>
      <c r="V32" s="447">
        <f>雇用表!H75</f>
        <v>396</v>
      </c>
      <c r="W32" s="413">
        <f t="shared" si="7"/>
        <v>1.4549462661890328E-2</v>
      </c>
      <c r="X32" s="413">
        <f t="shared" si="8"/>
        <v>2.1824193992835493E-2</v>
      </c>
      <c r="Z32" s="225" t="s">
        <v>17</v>
      </c>
      <c r="AA32" s="48" t="s">
        <v>273</v>
      </c>
      <c r="AB32" s="452">
        <v>2546</v>
      </c>
      <c r="AC32" s="387">
        <v>2364</v>
      </c>
      <c r="AD32" s="387">
        <v>3910</v>
      </c>
      <c r="AE32" s="387">
        <v>829</v>
      </c>
      <c r="AF32" s="387">
        <v>-884</v>
      </c>
      <c r="AG32" s="369">
        <v>18145</v>
      </c>
      <c r="AH32" s="407">
        <f t="shared" si="9"/>
        <v>0.48305318269495728</v>
      </c>
      <c r="AI32" s="411">
        <f t="shared" si="10"/>
        <v>0.14031413612565444</v>
      </c>
      <c r="AK32" s="225" t="s">
        <v>17</v>
      </c>
      <c r="AL32" s="158" t="s">
        <v>273</v>
      </c>
      <c r="AM32" s="383">
        <f>取引基本表!AR29</f>
        <v>9899</v>
      </c>
      <c r="AN32" s="407">
        <f t="shared" si="6"/>
        <v>7.8667195406007442E-3</v>
      </c>
      <c r="AP32" s="225" t="s">
        <v>17</v>
      </c>
      <c r="AQ32" s="158" t="s">
        <v>273</v>
      </c>
      <c r="AR32" s="386">
        <f>取引基本表!AX29</f>
        <v>18022</v>
      </c>
      <c r="AS32" s="387">
        <f>取引基本表!AY29</f>
        <v>123</v>
      </c>
      <c r="AT32" s="387">
        <f>ABS(取引基本表!BB29)</f>
        <v>0</v>
      </c>
      <c r="AU32" s="388">
        <f t="shared" si="11"/>
        <v>123</v>
      </c>
      <c r="AV32" s="411">
        <v>2.6249531258370389E-4</v>
      </c>
      <c r="AW32" s="407">
        <v>0.99973750468741629</v>
      </c>
    </row>
    <row r="33" spans="1:49" x14ac:dyDescent="0.2">
      <c r="A33" s="225" t="s">
        <v>18</v>
      </c>
      <c r="B33" s="158" t="s">
        <v>274</v>
      </c>
      <c r="C33" s="405">
        <f t="shared" si="0"/>
        <v>0.76063364256957811</v>
      </c>
      <c r="D33" s="406">
        <f t="shared" si="1"/>
        <v>7.6136885622416176E-2</v>
      </c>
      <c r="E33" s="406">
        <f t="shared" si="1"/>
        <v>7.3954983922829579E-2</v>
      </c>
      <c r="F33" s="406">
        <f t="shared" si="2"/>
        <v>0.64710610932475887</v>
      </c>
      <c r="G33" s="406">
        <f t="shared" si="2"/>
        <v>0.50769407441433168</v>
      </c>
      <c r="H33" s="407">
        <f t="shared" si="3"/>
        <v>8.9800920101816757E-4</v>
      </c>
      <c r="K33" s="225" t="s">
        <v>18</v>
      </c>
      <c r="L33" s="158" t="s">
        <v>274</v>
      </c>
      <c r="M33" s="383">
        <f>取引基本表!AX30</f>
        <v>11426</v>
      </c>
      <c r="N33" s="367">
        <f>ABS(取引基本表!BB30)</f>
        <v>2735</v>
      </c>
      <c r="O33" s="411">
        <f t="shared" si="4"/>
        <v>0.23936635743042184</v>
      </c>
      <c r="P33" s="407">
        <f t="shared" si="5"/>
        <v>0.76063364256957811</v>
      </c>
      <c r="R33" s="225" t="s">
        <v>18</v>
      </c>
      <c r="S33" s="158" t="s">
        <v>274</v>
      </c>
      <c r="T33" s="365">
        <f>取引基本表!BD30</f>
        <v>8708</v>
      </c>
      <c r="U33" s="446">
        <f>雇用表!H30</f>
        <v>663</v>
      </c>
      <c r="V33" s="447">
        <f>雇用表!H76</f>
        <v>644</v>
      </c>
      <c r="W33" s="413">
        <f t="shared" si="7"/>
        <v>7.6136885622416176E-2</v>
      </c>
      <c r="X33" s="413">
        <f t="shared" si="8"/>
        <v>7.3954983922829579E-2</v>
      </c>
      <c r="Z33" s="225" t="s">
        <v>18</v>
      </c>
      <c r="AA33" s="48" t="s">
        <v>274</v>
      </c>
      <c r="AB33" s="452">
        <v>4421</v>
      </c>
      <c r="AC33" s="387">
        <v>336</v>
      </c>
      <c r="AD33" s="387">
        <v>708</v>
      </c>
      <c r="AE33" s="387">
        <v>170</v>
      </c>
      <c r="AF33" s="387">
        <v>0</v>
      </c>
      <c r="AG33" s="369">
        <v>8708</v>
      </c>
      <c r="AH33" s="407">
        <f t="shared" si="9"/>
        <v>0.64710610932475887</v>
      </c>
      <c r="AI33" s="411">
        <f t="shared" si="10"/>
        <v>0.50769407441433168</v>
      </c>
      <c r="AK33" s="225" t="s">
        <v>18</v>
      </c>
      <c r="AL33" s="158" t="s">
        <v>274</v>
      </c>
      <c r="AM33" s="383">
        <f>取引基本表!AR30</f>
        <v>1130</v>
      </c>
      <c r="AN33" s="407">
        <f t="shared" si="6"/>
        <v>8.9800920101816757E-4</v>
      </c>
      <c r="AP33" s="225" t="s">
        <v>18</v>
      </c>
      <c r="AQ33" s="158" t="s">
        <v>274</v>
      </c>
      <c r="AR33" s="386">
        <f>取引基本表!AX30</f>
        <v>11426</v>
      </c>
      <c r="AS33" s="387">
        <f>取引基本表!AY30</f>
        <v>17</v>
      </c>
      <c r="AT33" s="387">
        <f>ABS(取引基本表!BB30)</f>
        <v>2735</v>
      </c>
      <c r="AU33" s="388">
        <f t="shared" si="11"/>
        <v>-2718</v>
      </c>
      <c r="AV33" s="411">
        <v>7.2791995281517016E-2</v>
      </c>
      <c r="AW33" s="407">
        <v>0.92720800471848297</v>
      </c>
    </row>
    <row r="34" spans="1:49" x14ac:dyDescent="0.2">
      <c r="A34" s="225" t="s">
        <v>19</v>
      </c>
      <c r="B34" s="158" t="s">
        <v>275</v>
      </c>
      <c r="C34" s="405">
        <f t="shared" si="0"/>
        <v>0.60932856586849216</v>
      </c>
      <c r="D34" s="406">
        <f t="shared" si="1"/>
        <v>0.12153061706589328</v>
      </c>
      <c r="E34" s="406">
        <f t="shared" si="1"/>
        <v>9.2329106655473059E-2</v>
      </c>
      <c r="F34" s="406">
        <f t="shared" si="2"/>
        <v>0.70056004390220861</v>
      </c>
      <c r="G34" s="406">
        <f t="shared" si="2"/>
        <v>0.42480111354608457</v>
      </c>
      <c r="H34" s="407">
        <f t="shared" si="3"/>
        <v>0.14716781407871807</v>
      </c>
      <c r="K34" s="225" t="s">
        <v>19</v>
      </c>
      <c r="L34" s="158" t="s">
        <v>275</v>
      </c>
      <c r="M34" s="383">
        <f>取引基本表!AX31</f>
        <v>274919</v>
      </c>
      <c r="N34" s="367">
        <f>ABS(取引基本表!BB31)</f>
        <v>107403</v>
      </c>
      <c r="O34" s="411">
        <f t="shared" si="4"/>
        <v>0.39067143413150784</v>
      </c>
      <c r="P34" s="407">
        <f t="shared" si="5"/>
        <v>0.60932856586849216</v>
      </c>
      <c r="R34" s="225" t="s">
        <v>19</v>
      </c>
      <c r="S34" s="158" t="s">
        <v>275</v>
      </c>
      <c r="T34" s="365">
        <f>取引基本表!BD31</f>
        <v>275157</v>
      </c>
      <c r="U34" s="446">
        <f>雇用表!H31</f>
        <v>33440</v>
      </c>
      <c r="V34" s="447">
        <f>雇用表!H77</f>
        <v>25405</v>
      </c>
      <c r="W34" s="413">
        <f t="shared" si="7"/>
        <v>0.12153061706589328</v>
      </c>
      <c r="X34" s="413">
        <f t="shared" si="8"/>
        <v>9.2329106655473059E-2</v>
      </c>
      <c r="Z34" s="225" t="s">
        <v>19</v>
      </c>
      <c r="AA34" s="48" t="s">
        <v>275</v>
      </c>
      <c r="AB34" s="452">
        <v>116887</v>
      </c>
      <c r="AC34" s="387">
        <v>37917</v>
      </c>
      <c r="AD34" s="387">
        <v>26135</v>
      </c>
      <c r="AE34" s="387">
        <v>11964</v>
      </c>
      <c r="AF34" s="387">
        <v>-139</v>
      </c>
      <c r="AG34" s="369">
        <v>275157</v>
      </c>
      <c r="AH34" s="407">
        <f t="shared" si="9"/>
        <v>0.70056004390220861</v>
      </c>
      <c r="AI34" s="411">
        <f t="shared" si="10"/>
        <v>0.42480111354608457</v>
      </c>
      <c r="AK34" s="225" t="s">
        <v>19</v>
      </c>
      <c r="AL34" s="158" t="s">
        <v>275</v>
      </c>
      <c r="AM34" s="383">
        <f>取引基本表!AR31</f>
        <v>185187</v>
      </c>
      <c r="AN34" s="407">
        <f t="shared" si="6"/>
        <v>0.14716781407871807</v>
      </c>
      <c r="AP34" s="225" t="s">
        <v>19</v>
      </c>
      <c r="AQ34" s="158" t="s">
        <v>275</v>
      </c>
      <c r="AR34" s="386">
        <f>取引基本表!AX31</f>
        <v>274919</v>
      </c>
      <c r="AS34" s="387">
        <f>取引基本表!AY31</f>
        <v>107641</v>
      </c>
      <c r="AT34" s="387">
        <f>ABS(取引基本表!BB31)</f>
        <v>107403</v>
      </c>
      <c r="AU34" s="388">
        <f t="shared" si="11"/>
        <v>238</v>
      </c>
      <c r="AV34" s="411">
        <v>0.56941832909614032</v>
      </c>
      <c r="AW34" s="407">
        <v>0.43058167090385968</v>
      </c>
    </row>
    <row r="35" spans="1:49" x14ac:dyDescent="0.2">
      <c r="A35" s="225" t="s">
        <v>20</v>
      </c>
      <c r="B35" s="158" t="s">
        <v>37</v>
      </c>
      <c r="C35" s="405">
        <f t="shared" si="0"/>
        <v>0.431182157394844</v>
      </c>
      <c r="D35" s="406">
        <f t="shared" si="1"/>
        <v>5.7675996607294319E-2</v>
      </c>
      <c r="E35" s="406">
        <f t="shared" si="1"/>
        <v>5.1978463694361474E-2</v>
      </c>
      <c r="F35" s="406">
        <f t="shared" si="2"/>
        <v>0.64533318582439059</v>
      </c>
      <c r="G35" s="406">
        <f t="shared" si="2"/>
        <v>0.31375152118597188</v>
      </c>
      <c r="H35" s="407">
        <f t="shared" si="3"/>
        <v>5.4452734914836147E-2</v>
      </c>
      <c r="K35" s="225" t="s">
        <v>20</v>
      </c>
      <c r="L35" s="158" t="s">
        <v>37</v>
      </c>
      <c r="M35" s="383">
        <f>取引基本表!AX32</f>
        <v>117920</v>
      </c>
      <c r="N35" s="367">
        <f>ABS(取引基本表!BB32)</f>
        <v>67075</v>
      </c>
      <c r="O35" s="411">
        <f t="shared" si="4"/>
        <v>0.568817842605156</v>
      </c>
      <c r="P35" s="407">
        <f t="shared" si="5"/>
        <v>0.431182157394844</v>
      </c>
      <c r="R35" s="225" t="s">
        <v>20</v>
      </c>
      <c r="S35" s="158" t="s">
        <v>37</v>
      </c>
      <c r="T35" s="365">
        <f>取引基本表!BD32</f>
        <v>54234</v>
      </c>
      <c r="U35" s="446">
        <f>雇用表!H32</f>
        <v>3128</v>
      </c>
      <c r="V35" s="447">
        <f>雇用表!H78</f>
        <v>2819</v>
      </c>
      <c r="W35" s="413">
        <f t="shared" si="7"/>
        <v>5.7675996607294319E-2</v>
      </c>
      <c r="X35" s="413">
        <f t="shared" si="8"/>
        <v>5.1978463694361474E-2</v>
      </c>
      <c r="Z35" s="225" t="s">
        <v>20</v>
      </c>
      <c r="AA35" s="48" t="s">
        <v>37</v>
      </c>
      <c r="AB35" s="452">
        <v>17016</v>
      </c>
      <c r="AC35" s="387">
        <v>13682</v>
      </c>
      <c r="AD35" s="387">
        <v>4003</v>
      </c>
      <c r="AE35" s="387">
        <v>1116</v>
      </c>
      <c r="AF35" s="387">
        <v>-818</v>
      </c>
      <c r="AG35" s="369">
        <v>54234</v>
      </c>
      <c r="AH35" s="407">
        <f t="shared" si="9"/>
        <v>0.64533318582439059</v>
      </c>
      <c r="AI35" s="411">
        <f t="shared" si="10"/>
        <v>0.31375152118597188</v>
      </c>
      <c r="AK35" s="225" t="s">
        <v>20</v>
      </c>
      <c r="AL35" s="158" t="s">
        <v>37</v>
      </c>
      <c r="AM35" s="383">
        <f>取引基本表!AR32</f>
        <v>68520</v>
      </c>
      <c r="AN35" s="407">
        <f t="shared" si="6"/>
        <v>5.4452734914836147E-2</v>
      </c>
      <c r="AP35" s="225" t="s">
        <v>20</v>
      </c>
      <c r="AQ35" s="158" t="s">
        <v>37</v>
      </c>
      <c r="AR35" s="386">
        <f>取引基本表!AX32</f>
        <v>117920</v>
      </c>
      <c r="AS35" s="387">
        <f>取引基本表!AY32</f>
        <v>3389</v>
      </c>
      <c r="AT35" s="387">
        <f>ABS(取引基本表!BB32)</f>
        <v>67075</v>
      </c>
      <c r="AU35" s="388">
        <f t="shared" si="11"/>
        <v>-63686</v>
      </c>
      <c r="AV35" s="411">
        <v>0.14958058191588852</v>
      </c>
      <c r="AW35" s="407">
        <v>0.85041941808411148</v>
      </c>
    </row>
    <row r="36" spans="1:49" x14ac:dyDescent="0.2">
      <c r="A36" s="225" t="s">
        <v>21</v>
      </c>
      <c r="B36" s="158" t="s">
        <v>38</v>
      </c>
      <c r="C36" s="405">
        <f t="shared" si="0"/>
        <v>0.9563715649468405</v>
      </c>
      <c r="D36" s="406">
        <f t="shared" si="1"/>
        <v>1.6506511551495136E-2</v>
      </c>
      <c r="E36" s="406">
        <f t="shared" si="1"/>
        <v>8.5372746992044678E-3</v>
      </c>
      <c r="F36" s="406">
        <f t="shared" si="2"/>
        <v>0.845410170661959</v>
      </c>
      <c r="G36" s="406">
        <f t="shared" si="2"/>
        <v>5.2691079299754126E-2</v>
      </c>
      <c r="H36" s="407">
        <f t="shared" si="3"/>
        <v>0.23827203956962312</v>
      </c>
      <c r="K36" s="225" t="s">
        <v>21</v>
      </c>
      <c r="L36" s="158" t="s">
        <v>38</v>
      </c>
      <c r="M36" s="383">
        <f>取引基本表!AX33</f>
        <v>329762</v>
      </c>
      <c r="N36" s="367">
        <f>ABS(取引基本表!BB33)</f>
        <v>14387</v>
      </c>
      <c r="O36" s="411">
        <f t="shared" si="4"/>
        <v>4.3628435053159553E-2</v>
      </c>
      <c r="P36" s="407">
        <f t="shared" si="5"/>
        <v>0.9563715649468405</v>
      </c>
      <c r="R36" s="225" t="s">
        <v>21</v>
      </c>
      <c r="S36" s="158" t="s">
        <v>38</v>
      </c>
      <c r="T36" s="365">
        <f>取引基本表!BD33</f>
        <v>359131</v>
      </c>
      <c r="U36" s="446">
        <f>雇用表!H33</f>
        <v>5928</v>
      </c>
      <c r="V36" s="447">
        <f>雇用表!H79</f>
        <v>3066</v>
      </c>
      <c r="W36" s="413">
        <f t="shared" si="7"/>
        <v>1.6506511551495136E-2</v>
      </c>
      <c r="X36" s="413">
        <f t="shared" si="8"/>
        <v>8.5372746992044678E-3</v>
      </c>
      <c r="Z36" s="225" t="s">
        <v>21</v>
      </c>
      <c r="AA36" s="48" t="s">
        <v>38</v>
      </c>
      <c r="AB36" s="452">
        <v>18923</v>
      </c>
      <c r="AC36" s="387">
        <v>144541</v>
      </c>
      <c r="AD36" s="387">
        <v>122007</v>
      </c>
      <c r="AE36" s="387">
        <v>18208</v>
      </c>
      <c r="AF36" s="387">
        <v>-66</v>
      </c>
      <c r="AG36" s="369">
        <v>359131</v>
      </c>
      <c r="AH36" s="407">
        <f>SUM(AB36:AF36)/AG36</f>
        <v>0.845410170661959</v>
      </c>
      <c r="AI36" s="411">
        <f>AB36/AG36</f>
        <v>5.2691079299754126E-2</v>
      </c>
      <c r="AK36" s="225" t="s">
        <v>21</v>
      </c>
      <c r="AL36" s="158" t="s">
        <v>38</v>
      </c>
      <c r="AM36" s="383">
        <f>取引基本表!AR33</f>
        <v>299827</v>
      </c>
      <c r="AN36" s="407">
        <f t="shared" si="6"/>
        <v>0.23827203956962312</v>
      </c>
      <c r="AP36" s="225" t="s">
        <v>21</v>
      </c>
      <c r="AQ36" s="158" t="s">
        <v>38</v>
      </c>
      <c r="AR36" s="386">
        <f>取引基本表!AX33</f>
        <v>329762</v>
      </c>
      <c r="AS36" s="387">
        <f>取引基本表!AY33</f>
        <v>43756</v>
      </c>
      <c r="AT36" s="387">
        <f>ABS(取引基本表!BB33)</f>
        <v>14387</v>
      </c>
      <c r="AU36" s="388">
        <f t="shared" si="11"/>
        <v>29369</v>
      </c>
      <c r="AV36" s="411">
        <v>6.3278791478513889E-3</v>
      </c>
      <c r="AW36" s="407">
        <v>0.99367212085214862</v>
      </c>
    </row>
    <row r="37" spans="1:49" x14ac:dyDescent="0.2">
      <c r="A37" s="225" t="s">
        <v>22</v>
      </c>
      <c r="B37" s="158" t="s">
        <v>378</v>
      </c>
      <c r="C37" s="405">
        <f t="shared" si="0"/>
        <v>0.69581462679851724</v>
      </c>
      <c r="D37" s="406">
        <f t="shared" si="1"/>
        <v>6.9795450572077936E-2</v>
      </c>
      <c r="E37" s="406">
        <f t="shared" si="1"/>
        <v>6.5949222012859618E-2</v>
      </c>
      <c r="F37" s="406">
        <f t="shared" si="2"/>
        <v>0.69012607082499655</v>
      </c>
      <c r="G37" s="406">
        <f t="shared" si="2"/>
        <v>0.3862869649112583</v>
      </c>
      <c r="H37" s="407">
        <f t="shared" si="3"/>
        <v>4.5947077854218935E-2</v>
      </c>
      <c r="K37" s="225" t="s">
        <v>22</v>
      </c>
      <c r="L37" s="158" t="s">
        <v>378</v>
      </c>
      <c r="M37" s="383">
        <f>取引基本表!AX34</f>
        <v>102237</v>
      </c>
      <c r="N37" s="367">
        <f>ABS(取引基本表!BB34)</f>
        <v>31099</v>
      </c>
      <c r="O37" s="411">
        <f t="shared" si="4"/>
        <v>0.30418537320148281</v>
      </c>
      <c r="P37" s="407">
        <f t="shared" si="5"/>
        <v>0.69581462679851724</v>
      </c>
      <c r="R37" s="225" t="s">
        <v>22</v>
      </c>
      <c r="S37" s="158" t="s">
        <v>378</v>
      </c>
      <c r="T37" s="365">
        <f>取引基本表!BD34</f>
        <v>154437</v>
      </c>
      <c r="U37" s="446">
        <f>雇用表!H34</f>
        <v>10779</v>
      </c>
      <c r="V37" s="447">
        <f>雇用表!H80</f>
        <v>10185</v>
      </c>
      <c r="W37" s="413">
        <f t="shared" si="7"/>
        <v>6.9795450572077936E-2</v>
      </c>
      <c r="X37" s="413">
        <f t="shared" si="8"/>
        <v>6.5949222012859618E-2</v>
      </c>
      <c r="Z37" s="225" t="s">
        <v>22</v>
      </c>
      <c r="AA37" s="48" t="s">
        <v>378</v>
      </c>
      <c r="AB37" s="452">
        <v>59657</v>
      </c>
      <c r="AC37" s="387">
        <v>10879</v>
      </c>
      <c r="AD37" s="387">
        <v>24977</v>
      </c>
      <c r="AE37" s="387">
        <v>11672</v>
      </c>
      <c r="AF37" s="387">
        <v>-604</v>
      </c>
      <c r="AG37" s="369">
        <v>154437</v>
      </c>
      <c r="AH37" s="407">
        <f t="shared" si="9"/>
        <v>0.69012607082499655</v>
      </c>
      <c r="AI37" s="411">
        <f t="shared" si="10"/>
        <v>0.3862869649112583</v>
      </c>
      <c r="AK37" s="225" t="s">
        <v>22</v>
      </c>
      <c r="AL37" s="158" t="s">
        <v>378</v>
      </c>
      <c r="AM37" s="383">
        <f>取引基本表!AR34</f>
        <v>57817</v>
      </c>
      <c r="AN37" s="407">
        <f t="shared" si="6"/>
        <v>4.5947077854218935E-2</v>
      </c>
      <c r="AP37" s="225" t="s">
        <v>22</v>
      </c>
      <c r="AQ37" s="158" t="s">
        <v>378</v>
      </c>
      <c r="AR37" s="386">
        <f>取引基本表!AX34</f>
        <v>102237</v>
      </c>
      <c r="AS37" s="387">
        <f>取引基本表!AY34</f>
        <v>83299</v>
      </c>
      <c r="AT37" s="387">
        <f>ABS(取引基本表!BB34)</f>
        <v>31099</v>
      </c>
      <c r="AU37" s="388">
        <f t="shared" si="11"/>
        <v>52200</v>
      </c>
      <c r="AV37" s="411">
        <v>0.42821641302313979</v>
      </c>
      <c r="AW37" s="407">
        <v>0.57178358697686016</v>
      </c>
    </row>
    <row r="38" spans="1:49" x14ac:dyDescent="0.2">
      <c r="A38" s="225" t="s">
        <v>23</v>
      </c>
      <c r="B38" s="158" t="s">
        <v>194</v>
      </c>
      <c r="C38" s="405">
        <f t="shared" si="0"/>
        <v>0.41697687137236916</v>
      </c>
      <c r="D38" s="406">
        <f t="shared" si="1"/>
        <v>3.6720851362413751E-2</v>
      </c>
      <c r="E38" s="406">
        <f t="shared" si="1"/>
        <v>4.0833430787822089E-2</v>
      </c>
      <c r="F38" s="406">
        <f t="shared" si="2"/>
        <v>0.51116828441118001</v>
      </c>
      <c r="G38" s="406">
        <f t="shared" si="2"/>
        <v>8.9658129653451837E-2</v>
      </c>
      <c r="H38" s="407">
        <f t="shared" si="3"/>
        <v>4.1195576072902453E-2</v>
      </c>
      <c r="K38" s="225" t="s">
        <v>23</v>
      </c>
      <c r="L38" s="158" t="s">
        <v>194</v>
      </c>
      <c r="M38" s="383">
        <f>取引基本表!AX35</f>
        <v>113366</v>
      </c>
      <c r="N38" s="367">
        <f>ABS(取引基本表!BB35)</f>
        <v>66095</v>
      </c>
      <c r="O38" s="411">
        <f t="shared" si="4"/>
        <v>0.58302312862763084</v>
      </c>
      <c r="P38" s="407">
        <f t="shared" si="5"/>
        <v>0.41697687137236916</v>
      </c>
      <c r="R38" s="225" t="s">
        <v>23</v>
      </c>
      <c r="S38" s="158" t="s">
        <v>194</v>
      </c>
      <c r="T38" s="365">
        <f>取引基本表!BD35</f>
        <v>51306</v>
      </c>
      <c r="U38" s="446">
        <f>雇用表!H35</f>
        <v>1884</v>
      </c>
      <c r="V38" s="447">
        <f>雇用表!H81</f>
        <v>2095</v>
      </c>
      <c r="W38" s="413">
        <f t="shared" si="7"/>
        <v>3.6720851362413751E-2</v>
      </c>
      <c r="X38" s="413">
        <f t="shared" si="8"/>
        <v>4.0833430787822089E-2</v>
      </c>
      <c r="Z38" s="225" t="s">
        <v>23</v>
      </c>
      <c r="AA38" s="48" t="s">
        <v>194</v>
      </c>
      <c r="AB38" s="452">
        <v>4600</v>
      </c>
      <c r="AC38" s="387">
        <v>10945</v>
      </c>
      <c r="AD38" s="387">
        <v>9042</v>
      </c>
      <c r="AE38" s="387">
        <v>1639</v>
      </c>
      <c r="AF38" s="387">
        <v>0</v>
      </c>
      <c r="AG38" s="369">
        <v>51306</v>
      </c>
      <c r="AH38" s="407">
        <f t="shared" si="9"/>
        <v>0.51116828441118001</v>
      </c>
      <c r="AI38" s="411">
        <f t="shared" si="10"/>
        <v>8.9658129653451837E-2</v>
      </c>
      <c r="AK38" s="225" t="s">
        <v>23</v>
      </c>
      <c r="AL38" s="158" t="s">
        <v>194</v>
      </c>
      <c r="AM38" s="383">
        <f>取引基本表!AR35</f>
        <v>51838</v>
      </c>
      <c r="AN38" s="407">
        <f t="shared" si="6"/>
        <v>4.1195576072902453E-2</v>
      </c>
      <c r="AP38" s="225" t="s">
        <v>23</v>
      </c>
      <c r="AQ38" s="158" t="s">
        <v>194</v>
      </c>
      <c r="AR38" s="386">
        <f>取引基本表!AX35</f>
        <v>113366</v>
      </c>
      <c r="AS38" s="387">
        <f>取引基本表!AY35</f>
        <v>4035</v>
      </c>
      <c r="AT38" s="387">
        <f>ABS(取引基本表!BB35)</f>
        <v>66095</v>
      </c>
      <c r="AU38" s="388">
        <f t="shared" si="11"/>
        <v>-62060</v>
      </c>
      <c r="AV38" s="411">
        <v>0.57331716017527301</v>
      </c>
      <c r="AW38" s="407">
        <v>0.42668283982472699</v>
      </c>
    </row>
    <row r="39" spans="1:49" x14ac:dyDescent="0.2">
      <c r="A39" s="225" t="s">
        <v>24</v>
      </c>
      <c r="B39" s="158" t="s">
        <v>39</v>
      </c>
      <c r="C39" s="405">
        <f t="shared" si="0"/>
        <v>1</v>
      </c>
      <c r="D39" s="406">
        <f t="shared" si="1"/>
        <v>5.942413396395245E-2</v>
      </c>
      <c r="E39" s="406">
        <f t="shared" si="1"/>
        <v>7.513102390387319E-2</v>
      </c>
      <c r="F39" s="406">
        <f t="shared" si="2"/>
        <v>0.7050204525118241</v>
      </c>
      <c r="G39" s="406">
        <f t="shared" si="2"/>
        <v>0.3542438962035025</v>
      </c>
      <c r="H39" s="407">
        <f t="shared" si="3"/>
        <v>3.5817057247689217E-3</v>
      </c>
      <c r="K39" s="225" t="s">
        <v>24</v>
      </c>
      <c r="L39" s="158" t="s">
        <v>39</v>
      </c>
      <c r="M39" s="383">
        <f>取引基本表!AX36</f>
        <v>62584</v>
      </c>
      <c r="N39" s="367">
        <f>ABS(取引基本表!BB36)</f>
        <v>0</v>
      </c>
      <c r="O39" s="411">
        <f t="shared" si="4"/>
        <v>0</v>
      </c>
      <c r="P39" s="407">
        <f t="shared" si="5"/>
        <v>1</v>
      </c>
      <c r="R39" s="225" t="s">
        <v>24</v>
      </c>
      <c r="S39" s="158" t="s">
        <v>39</v>
      </c>
      <c r="T39" s="365">
        <f>取引基本表!BD36</f>
        <v>62584</v>
      </c>
      <c r="U39" s="446">
        <f>雇用表!H36</f>
        <v>3719</v>
      </c>
      <c r="V39" s="447">
        <f>雇用表!H82</f>
        <v>4702</v>
      </c>
      <c r="W39" s="413">
        <f t="shared" si="7"/>
        <v>5.942413396395245E-2</v>
      </c>
      <c r="X39" s="413">
        <f t="shared" si="8"/>
        <v>7.513102390387319E-2</v>
      </c>
      <c r="Z39" s="225" t="s">
        <v>24</v>
      </c>
      <c r="AA39" s="48" t="s">
        <v>39</v>
      </c>
      <c r="AB39" s="452">
        <v>22170</v>
      </c>
      <c r="AC39" s="387">
        <v>0</v>
      </c>
      <c r="AD39" s="387">
        <v>21853</v>
      </c>
      <c r="AE39" s="387">
        <v>100</v>
      </c>
      <c r="AF39" s="387">
        <v>0</v>
      </c>
      <c r="AG39" s="369">
        <v>62584</v>
      </c>
      <c r="AH39" s="407">
        <f t="shared" si="9"/>
        <v>0.7050204525118241</v>
      </c>
      <c r="AI39" s="411">
        <f t="shared" si="10"/>
        <v>0.3542438962035025</v>
      </c>
      <c r="AK39" s="225" t="s">
        <v>24</v>
      </c>
      <c r="AL39" s="158" t="s">
        <v>39</v>
      </c>
      <c r="AM39" s="383">
        <f>取引基本表!AR36</f>
        <v>4507</v>
      </c>
      <c r="AN39" s="407">
        <f t="shared" si="6"/>
        <v>3.5817057247689217E-3</v>
      </c>
      <c r="AP39" s="225" t="s">
        <v>24</v>
      </c>
      <c r="AQ39" s="158" t="s">
        <v>39</v>
      </c>
      <c r="AR39" s="386">
        <f>取引基本表!AX36</f>
        <v>62584</v>
      </c>
      <c r="AS39" s="387">
        <f>取引基本表!AY36</f>
        <v>0</v>
      </c>
      <c r="AT39" s="387">
        <f>ABS(取引基本表!BB36)</f>
        <v>0</v>
      </c>
      <c r="AU39" s="388">
        <f t="shared" si="11"/>
        <v>0</v>
      </c>
      <c r="AV39" s="411">
        <v>0</v>
      </c>
      <c r="AW39" s="407">
        <v>1</v>
      </c>
    </row>
    <row r="40" spans="1:49" x14ac:dyDescent="0.2">
      <c r="A40" s="225" t="s">
        <v>25</v>
      </c>
      <c r="B40" s="158" t="s">
        <v>40</v>
      </c>
      <c r="C40" s="405">
        <f t="shared" si="0"/>
        <v>1</v>
      </c>
      <c r="D40" s="406">
        <f t="shared" si="1"/>
        <v>9.2672710580674778E-2</v>
      </c>
      <c r="E40" s="406">
        <f t="shared" si="1"/>
        <v>5.6242827633692906E-2</v>
      </c>
      <c r="F40" s="406">
        <f t="shared" si="2"/>
        <v>0.74295960523295845</v>
      </c>
      <c r="G40" s="406">
        <f t="shared" si="2"/>
        <v>0.54480720679366534</v>
      </c>
      <c r="H40" s="407">
        <f t="shared" si="3"/>
        <v>3.1654426986686419E-2</v>
      </c>
      <c r="K40" s="225" t="s">
        <v>25</v>
      </c>
      <c r="L40" s="158" t="s">
        <v>40</v>
      </c>
      <c r="M40" s="383">
        <f>取引基本表!AX37</f>
        <v>118645</v>
      </c>
      <c r="N40" s="367">
        <f>ABS(取引基本表!BB37)</f>
        <v>0</v>
      </c>
      <c r="O40" s="411">
        <f t="shared" si="4"/>
        <v>0</v>
      </c>
      <c r="P40" s="407">
        <f t="shared" si="5"/>
        <v>1</v>
      </c>
      <c r="R40" s="225" t="s">
        <v>25</v>
      </c>
      <c r="S40" s="158" t="s">
        <v>40</v>
      </c>
      <c r="T40" s="365">
        <f>取引基本表!BD37</f>
        <v>174280</v>
      </c>
      <c r="U40" s="446">
        <f>雇用表!H37</f>
        <v>16151</v>
      </c>
      <c r="V40" s="447">
        <f>雇用表!H83</f>
        <v>9802</v>
      </c>
      <c r="W40" s="413">
        <f t="shared" si="7"/>
        <v>9.2672710580674778E-2</v>
      </c>
      <c r="X40" s="413">
        <f t="shared" si="8"/>
        <v>5.6242827633692906E-2</v>
      </c>
      <c r="Z40" s="225" t="s">
        <v>25</v>
      </c>
      <c r="AA40" s="48" t="s">
        <v>40</v>
      </c>
      <c r="AB40" s="452">
        <v>94949</v>
      </c>
      <c r="AC40" s="387">
        <v>2993</v>
      </c>
      <c r="AD40" s="387">
        <v>29890</v>
      </c>
      <c r="AE40" s="387">
        <v>2032</v>
      </c>
      <c r="AF40" s="387">
        <v>-381</v>
      </c>
      <c r="AG40" s="369">
        <v>174280</v>
      </c>
      <c r="AH40" s="407">
        <f t="shared" si="9"/>
        <v>0.74295960523295845</v>
      </c>
      <c r="AI40" s="411">
        <f t="shared" si="10"/>
        <v>0.54480720679366534</v>
      </c>
      <c r="AK40" s="225" t="s">
        <v>25</v>
      </c>
      <c r="AL40" s="158" t="s">
        <v>40</v>
      </c>
      <c r="AM40" s="383">
        <f>取引基本表!AR37</f>
        <v>39832</v>
      </c>
      <c r="AN40" s="407">
        <f t="shared" si="6"/>
        <v>3.1654426986686419E-2</v>
      </c>
      <c r="AP40" s="225" t="s">
        <v>25</v>
      </c>
      <c r="AQ40" s="158" t="s">
        <v>40</v>
      </c>
      <c r="AR40" s="386">
        <f>取引基本表!AX37</f>
        <v>118645</v>
      </c>
      <c r="AS40" s="387">
        <f>取引基本表!AY37</f>
        <v>55635</v>
      </c>
      <c r="AT40" s="387">
        <f>ABS(取引基本表!BB37)</f>
        <v>0</v>
      </c>
      <c r="AU40" s="388">
        <f t="shared" si="11"/>
        <v>55635</v>
      </c>
      <c r="AV40" s="411">
        <v>0.13187533136804414</v>
      </c>
      <c r="AW40" s="407">
        <v>0.86812466863195592</v>
      </c>
    </row>
    <row r="41" spans="1:49" x14ac:dyDescent="0.2">
      <c r="A41" s="225" t="s">
        <v>26</v>
      </c>
      <c r="B41" s="158" t="s">
        <v>277</v>
      </c>
      <c r="C41" s="405">
        <f t="shared" si="0"/>
        <v>0.7716092186228849</v>
      </c>
      <c r="D41" s="406">
        <f t="shared" si="1"/>
        <v>0.13055216861174013</v>
      </c>
      <c r="E41" s="406">
        <f t="shared" si="1"/>
        <v>0.12144552342797423</v>
      </c>
      <c r="F41" s="406">
        <f t="shared" si="2"/>
        <v>0.54924555826511057</v>
      </c>
      <c r="G41" s="406">
        <f t="shared" si="2"/>
        <v>0.4437271381292458</v>
      </c>
      <c r="H41" s="407">
        <f t="shared" si="3"/>
        <v>4.8285080570498094E-2</v>
      </c>
      <c r="K41" s="225" t="s">
        <v>26</v>
      </c>
      <c r="L41" s="158" t="s">
        <v>277</v>
      </c>
      <c r="M41" s="383">
        <f>取引基本表!AX38</f>
        <v>183151</v>
      </c>
      <c r="N41" s="367">
        <f>ABS(取引基本表!BB38)</f>
        <v>41830</v>
      </c>
      <c r="O41" s="411">
        <f t="shared" si="4"/>
        <v>0.22839078137711505</v>
      </c>
      <c r="P41" s="407">
        <f t="shared" si="5"/>
        <v>0.7716092186228849</v>
      </c>
      <c r="R41" s="225" t="s">
        <v>26</v>
      </c>
      <c r="S41" s="158" t="s">
        <v>277</v>
      </c>
      <c r="T41" s="365">
        <f>取引基本表!BD38</f>
        <v>183712</v>
      </c>
      <c r="U41" s="446">
        <f>雇用表!H38</f>
        <v>23984</v>
      </c>
      <c r="V41" s="447">
        <f>雇用表!H84</f>
        <v>22311</v>
      </c>
      <c r="W41" s="413">
        <f t="shared" si="7"/>
        <v>0.13055216861174013</v>
      </c>
      <c r="X41" s="413">
        <f t="shared" si="8"/>
        <v>0.12144552342797423</v>
      </c>
      <c r="Z41" s="225" t="s">
        <v>26</v>
      </c>
      <c r="AA41" s="48" t="s">
        <v>277</v>
      </c>
      <c r="AB41" s="452">
        <v>81518</v>
      </c>
      <c r="AC41" s="387">
        <v>7126</v>
      </c>
      <c r="AD41" s="387">
        <v>12004</v>
      </c>
      <c r="AE41" s="387">
        <v>2759</v>
      </c>
      <c r="AF41" s="387">
        <v>-2504</v>
      </c>
      <c r="AG41" s="369">
        <v>183712</v>
      </c>
      <c r="AH41" s="407">
        <f t="shared" si="9"/>
        <v>0.54924555826511057</v>
      </c>
      <c r="AI41" s="411">
        <f t="shared" si="10"/>
        <v>0.4437271381292458</v>
      </c>
      <c r="AK41" s="225" t="s">
        <v>26</v>
      </c>
      <c r="AL41" s="158" t="s">
        <v>277</v>
      </c>
      <c r="AM41" s="383">
        <f>取引基本表!AR38</f>
        <v>60759</v>
      </c>
      <c r="AN41" s="407">
        <f t="shared" si="6"/>
        <v>4.8285080570498094E-2</v>
      </c>
      <c r="AP41" s="225" t="s">
        <v>26</v>
      </c>
      <c r="AQ41" s="158" t="s">
        <v>277</v>
      </c>
      <c r="AR41" s="386">
        <f>取引基本表!AX38</f>
        <v>183151</v>
      </c>
      <c r="AS41" s="387">
        <f>取引基本表!AY38</f>
        <v>42391</v>
      </c>
      <c r="AT41" s="387">
        <f>ABS(取引基本表!BB38)</f>
        <v>41830</v>
      </c>
      <c r="AU41" s="388">
        <f t="shared" si="11"/>
        <v>561</v>
      </c>
      <c r="AV41" s="411">
        <v>5.6596812691101581E-5</v>
      </c>
      <c r="AW41" s="407">
        <v>0.9999434031873089</v>
      </c>
    </row>
    <row r="42" spans="1:49" x14ac:dyDescent="0.2">
      <c r="A42" s="225" t="s">
        <v>51</v>
      </c>
      <c r="B42" s="158" t="s">
        <v>368</v>
      </c>
      <c r="C42" s="405">
        <f t="shared" ref="C42:C47" si="12">P42</f>
        <v>0.97588334268087495</v>
      </c>
      <c r="D42" s="406">
        <f t="shared" ref="D42:E47" si="13">W42</f>
        <v>8.2382762991128011E-2</v>
      </c>
      <c r="E42" s="406">
        <f t="shared" si="13"/>
        <v>7.5982256020278832E-2</v>
      </c>
      <c r="F42" s="406">
        <f t="shared" ref="F42:G46" si="14">AH42</f>
        <v>0.55931558935361214</v>
      </c>
      <c r="G42" s="406">
        <f t="shared" si="14"/>
        <v>0.48510773130544993</v>
      </c>
      <c r="H42" s="407">
        <f t="shared" ref="H42:H47" si="15">AN42</f>
        <v>1.103120860117981E-2</v>
      </c>
      <c r="K42" s="225" t="s">
        <v>51</v>
      </c>
      <c r="L42" s="158" t="s">
        <v>368</v>
      </c>
      <c r="M42" s="383">
        <f>取引基本表!AX39</f>
        <v>16047</v>
      </c>
      <c r="N42" s="367">
        <f>ABS(取引基本表!BB39)</f>
        <v>387</v>
      </c>
      <c r="O42" s="411">
        <f t="shared" ref="O42:O47" si="16">N42/M42</f>
        <v>2.411665731912507E-2</v>
      </c>
      <c r="P42" s="407">
        <f t="shared" si="5"/>
        <v>0.97588334268087495</v>
      </c>
      <c r="R42" s="225" t="s">
        <v>51</v>
      </c>
      <c r="S42" s="158" t="s">
        <v>368</v>
      </c>
      <c r="T42" s="365">
        <f>取引基本表!BD39</f>
        <v>15780</v>
      </c>
      <c r="U42" s="446">
        <f>雇用表!H39</f>
        <v>1300</v>
      </c>
      <c r="V42" s="447">
        <f>雇用表!H85</f>
        <v>1199</v>
      </c>
      <c r="W42" s="413">
        <f t="shared" si="7"/>
        <v>8.2382762991128011E-2</v>
      </c>
      <c r="X42" s="413">
        <f t="shared" si="8"/>
        <v>7.5982256020278832E-2</v>
      </c>
      <c r="Z42" s="225" t="s">
        <v>51</v>
      </c>
      <c r="AA42" s="48" t="s">
        <v>368</v>
      </c>
      <c r="AB42" s="452">
        <v>7655</v>
      </c>
      <c r="AC42" s="387">
        <v>-55</v>
      </c>
      <c r="AD42" s="387">
        <v>961</v>
      </c>
      <c r="AE42" s="387">
        <v>540</v>
      </c>
      <c r="AF42" s="387">
        <v>-275</v>
      </c>
      <c r="AG42" s="369">
        <v>15780</v>
      </c>
      <c r="AH42" s="407">
        <f t="shared" ref="AH42:AH47" si="17">SUM(AB42:AF42)/AG42</f>
        <v>0.55931558935361214</v>
      </c>
      <c r="AI42" s="411">
        <f t="shared" ref="AI42:AI47" si="18">AB42/AG42</f>
        <v>0.48510773130544993</v>
      </c>
      <c r="AK42" s="225" t="s">
        <v>51</v>
      </c>
      <c r="AL42" s="158" t="s">
        <v>368</v>
      </c>
      <c r="AM42" s="383">
        <f>取引基本表!AR39</f>
        <v>13881</v>
      </c>
      <c r="AN42" s="407">
        <f t="shared" si="6"/>
        <v>1.103120860117981E-2</v>
      </c>
      <c r="AP42" s="225" t="s">
        <v>51</v>
      </c>
      <c r="AQ42" s="158" t="s">
        <v>368</v>
      </c>
      <c r="AR42" s="386">
        <f>取引基本表!AX39</f>
        <v>16047</v>
      </c>
      <c r="AS42" s="387">
        <f>取引基本表!AY39</f>
        <v>120</v>
      </c>
      <c r="AT42" s="387">
        <f>ABS(取引基本表!BB39)</f>
        <v>387</v>
      </c>
      <c r="AU42" s="388">
        <f t="shared" si="11"/>
        <v>-267</v>
      </c>
      <c r="AV42" s="411">
        <v>6.3071491241979305E-2</v>
      </c>
      <c r="AW42" s="407">
        <v>0.93692850875802069</v>
      </c>
    </row>
    <row r="43" spans="1:49" x14ac:dyDescent="0.2">
      <c r="A43" s="225" t="s">
        <v>195</v>
      </c>
      <c r="B43" s="158" t="s">
        <v>41</v>
      </c>
      <c r="C43" s="405">
        <f t="shared" si="12"/>
        <v>0.34022693007694482</v>
      </c>
      <c r="D43" s="406">
        <f t="shared" si="13"/>
        <v>0.16253561953424389</v>
      </c>
      <c r="E43" s="406">
        <f t="shared" si="13"/>
        <v>0.12361206642429007</v>
      </c>
      <c r="F43" s="406">
        <f t="shared" si="14"/>
        <v>0.5626289672791589</v>
      </c>
      <c r="G43" s="406">
        <f t="shared" si="14"/>
        <v>0.33724329370148376</v>
      </c>
      <c r="H43" s="407">
        <f t="shared" si="15"/>
        <v>3.0928867340200058E-2</v>
      </c>
      <c r="K43" s="225" t="s">
        <v>195</v>
      </c>
      <c r="L43" s="158" t="s">
        <v>41</v>
      </c>
      <c r="M43" s="383">
        <f>取引基本表!AX40</f>
        <v>166483</v>
      </c>
      <c r="N43" s="367">
        <f>ABS(取引基本表!BB40)</f>
        <v>109841</v>
      </c>
      <c r="O43" s="411">
        <f t="shared" si="16"/>
        <v>0.65977306992305518</v>
      </c>
      <c r="P43" s="407">
        <f t="shared" si="5"/>
        <v>0.34022693007694482</v>
      </c>
      <c r="R43" s="225" t="s">
        <v>195</v>
      </c>
      <c r="S43" s="158" t="s">
        <v>41</v>
      </c>
      <c r="T43" s="365">
        <f>取引基本表!BD40</f>
        <v>81416</v>
      </c>
      <c r="U43" s="446">
        <f>雇用表!H40</f>
        <v>13233</v>
      </c>
      <c r="V43" s="447">
        <f>雇用表!H86</f>
        <v>10064</v>
      </c>
      <c r="W43" s="413">
        <f t="shared" si="7"/>
        <v>0.16253561953424389</v>
      </c>
      <c r="X43" s="413">
        <f t="shared" si="8"/>
        <v>0.12361206642429007</v>
      </c>
      <c r="Z43" s="225" t="s">
        <v>195</v>
      </c>
      <c r="AA43" s="48" t="s">
        <v>41</v>
      </c>
      <c r="AB43" s="452">
        <v>27457</v>
      </c>
      <c r="AC43" s="387">
        <v>6788</v>
      </c>
      <c r="AD43" s="387">
        <v>7861</v>
      </c>
      <c r="AE43" s="387">
        <v>3704</v>
      </c>
      <c r="AF43" s="387">
        <v>-3</v>
      </c>
      <c r="AG43" s="369">
        <v>81416</v>
      </c>
      <c r="AH43" s="407">
        <f t="shared" si="17"/>
        <v>0.5626289672791589</v>
      </c>
      <c r="AI43" s="411">
        <f t="shared" si="18"/>
        <v>0.33724329370148376</v>
      </c>
      <c r="AK43" s="225" t="s">
        <v>195</v>
      </c>
      <c r="AL43" s="158" t="s">
        <v>41</v>
      </c>
      <c r="AM43" s="383">
        <f>取引基本表!AR40</f>
        <v>38919</v>
      </c>
      <c r="AN43" s="407">
        <f t="shared" si="6"/>
        <v>3.0928867340200058E-2</v>
      </c>
      <c r="AP43" s="225" t="s">
        <v>195</v>
      </c>
      <c r="AQ43" s="158" t="s">
        <v>41</v>
      </c>
      <c r="AR43" s="386">
        <f>取引基本表!AX40</f>
        <v>166483</v>
      </c>
      <c r="AS43" s="387">
        <f>取引基本表!AY40</f>
        <v>24774</v>
      </c>
      <c r="AT43" s="387">
        <f>ABS(取引基本表!BB40)</f>
        <v>109841</v>
      </c>
      <c r="AU43" s="388">
        <f t="shared" si="11"/>
        <v>-85067</v>
      </c>
      <c r="AV43" s="411">
        <v>0.35331229564204947</v>
      </c>
      <c r="AW43" s="407">
        <v>0.64668770435795053</v>
      </c>
    </row>
    <row r="44" spans="1:49" x14ac:dyDescent="0.2">
      <c r="A44" s="225" t="s">
        <v>206</v>
      </c>
      <c r="B44" s="158" t="s">
        <v>346</v>
      </c>
      <c r="C44" s="405">
        <f t="shared" si="12"/>
        <v>0.45077084579422144</v>
      </c>
      <c r="D44" s="406">
        <f t="shared" si="13"/>
        <v>0.18714542687145427</v>
      </c>
      <c r="E44" s="406">
        <f t="shared" si="13"/>
        <v>0.13900650339006504</v>
      </c>
      <c r="F44" s="406">
        <f t="shared" si="14"/>
        <v>0.50977584059775838</v>
      </c>
      <c r="G44" s="406">
        <f t="shared" si="14"/>
        <v>0.26937180019371798</v>
      </c>
      <c r="H44" s="407">
        <f t="shared" si="15"/>
        <v>0.10969619474561307</v>
      </c>
      <c r="K44" s="225" t="s">
        <v>206</v>
      </c>
      <c r="L44" s="158" t="s">
        <v>278</v>
      </c>
      <c r="M44" s="383">
        <f>取引基本表!AX41</f>
        <v>163846</v>
      </c>
      <c r="N44" s="367">
        <f>ABS(取引基本表!BB41)</f>
        <v>89989</v>
      </c>
      <c r="O44" s="411">
        <f t="shared" si="16"/>
        <v>0.54922915420577856</v>
      </c>
      <c r="P44" s="407">
        <f>1-O44</f>
        <v>0.45077084579422144</v>
      </c>
      <c r="R44" s="225" t="s">
        <v>206</v>
      </c>
      <c r="S44" s="158" t="s">
        <v>361</v>
      </c>
      <c r="T44" s="365">
        <f>取引基本表!BD41</f>
        <v>144540</v>
      </c>
      <c r="U44" s="446">
        <f>雇用表!H41</f>
        <v>27050</v>
      </c>
      <c r="V44" s="447">
        <f>雇用表!H87</f>
        <v>20092</v>
      </c>
      <c r="W44" s="413">
        <f t="shared" si="7"/>
        <v>0.18714542687145427</v>
      </c>
      <c r="X44" s="413">
        <f t="shared" si="8"/>
        <v>0.13900650339006504</v>
      </c>
      <c r="Z44" s="225" t="s">
        <v>206</v>
      </c>
      <c r="AA44" s="48" t="s">
        <v>42</v>
      </c>
      <c r="AB44" s="452">
        <v>38935</v>
      </c>
      <c r="AC44" s="387">
        <v>14040</v>
      </c>
      <c r="AD44" s="387">
        <v>12779</v>
      </c>
      <c r="AE44" s="387">
        <v>7929</v>
      </c>
      <c r="AF44" s="387">
        <v>0</v>
      </c>
      <c r="AG44" s="369">
        <v>144540</v>
      </c>
      <c r="AH44" s="407">
        <f t="shared" si="17"/>
        <v>0.50977584059775838</v>
      </c>
      <c r="AI44" s="411">
        <f t="shared" si="18"/>
        <v>0.26937180019371798</v>
      </c>
      <c r="AK44" s="225" t="s">
        <v>206</v>
      </c>
      <c r="AL44" s="158" t="s">
        <v>42</v>
      </c>
      <c r="AM44" s="383">
        <f>取引基本表!AR41</f>
        <v>138035</v>
      </c>
      <c r="AN44" s="407">
        <f t="shared" si="6"/>
        <v>0.10969619474561307</v>
      </c>
      <c r="AP44" s="225" t="s">
        <v>201</v>
      </c>
      <c r="AQ44" s="158" t="s">
        <v>42</v>
      </c>
      <c r="AR44" s="386">
        <f>取引基本表!AX41</f>
        <v>163846</v>
      </c>
      <c r="AS44" s="387">
        <f>取引基本表!AY41</f>
        <v>70683</v>
      </c>
      <c r="AT44" s="387">
        <f>ABS(取引基本表!BB41)</f>
        <v>89989</v>
      </c>
      <c r="AU44" s="388">
        <f t="shared" si="11"/>
        <v>-19306</v>
      </c>
      <c r="AV44" s="411">
        <v>0.30843419542811235</v>
      </c>
      <c r="AW44" s="407">
        <v>0.69156580457188765</v>
      </c>
    </row>
    <row r="45" spans="1:49" x14ac:dyDescent="0.2">
      <c r="A45" s="225" t="s">
        <v>342</v>
      </c>
      <c r="B45" s="158" t="s">
        <v>279</v>
      </c>
      <c r="C45" s="405">
        <f t="shared" si="12"/>
        <v>1</v>
      </c>
      <c r="D45" s="406">
        <f t="shared" si="13"/>
        <v>0</v>
      </c>
      <c r="E45" s="406">
        <f t="shared" si="13"/>
        <v>0</v>
      </c>
      <c r="F45" s="406">
        <f t="shared" si="14"/>
        <v>0</v>
      </c>
      <c r="G45" s="406">
        <f t="shared" si="14"/>
        <v>0</v>
      </c>
      <c r="H45" s="407">
        <f t="shared" si="15"/>
        <v>0</v>
      </c>
      <c r="K45" s="225" t="s">
        <v>342</v>
      </c>
      <c r="L45" s="158" t="s">
        <v>279</v>
      </c>
      <c r="M45" s="383">
        <f>取引基本表!AX42</f>
        <v>2084</v>
      </c>
      <c r="N45" s="367">
        <f>ABS(取引基本表!BB42)</f>
        <v>0</v>
      </c>
      <c r="O45" s="411">
        <f t="shared" si="16"/>
        <v>0</v>
      </c>
      <c r="P45" s="407">
        <f>1-O45</f>
        <v>1</v>
      </c>
      <c r="R45" s="225" t="s">
        <v>342</v>
      </c>
      <c r="S45" s="158" t="s">
        <v>279</v>
      </c>
      <c r="T45" s="365">
        <f>取引基本表!BD42</f>
        <v>2084</v>
      </c>
      <c r="U45" s="446">
        <f>雇用表!H42</f>
        <v>0</v>
      </c>
      <c r="V45" s="447">
        <f>雇用表!H88</f>
        <v>0</v>
      </c>
      <c r="W45" s="413">
        <f t="shared" si="7"/>
        <v>0</v>
      </c>
      <c r="X45" s="413">
        <f t="shared" si="8"/>
        <v>0</v>
      </c>
      <c r="Z45" s="225" t="s">
        <v>342</v>
      </c>
      <c r="AA45" s="48" t="s">
        <v>279</v>
      </c>
      <c r="AB45" s="452">
        <v>0</v>
      </c>
      <c r="AC45" s="387">
        <v>0</v>
      </c>
      <c r="AD45" s="387">
        <v>0</v>
      </c>
      <c r="AE45" s="387">
        <v>0</v>
      </c>
      <c r="AF45" s="387">
        <v>0</v>
      </c>
      <c r="AG45" s="369">
        <v>2084</v>
      </c>
      <c r="AH45" s="407">
        <v>0</v>
      </c>
      <c r="AI45" s="411">
        <v>0</v>
      </c>
      <c r="AK45" s="225" t="s">
        <v>342</v>
      </c>
      <c r="AL45" s="158" t="s">
        <v>279</v>
      </c>
      <c r="AM45" s="383">
        <f>取引基本表!AR42</f>
        <v>0</v>
      </c>
      <c r="AN45" s="407">
        <f t="shared" si="6"/>
        <v>0</v>
      </c>
      <c r="AP45" s="225" t="s">
        <v>202</v>
      </c>
      <c r="AQ45" s="158" t="s">
        <v>279</v>
      </c>
      <c r="AR45" s="386">
        <f>取引基本表!AX42</f>
        <v>2084</v>
      </c>
      <c r="AS45" s="387">
        <f>取引基本表!AY42</f>
        <v>0</v>
      </c>
      <c r="AT45" s="387">
        <f>ABS(取引基本表!BB42)</f>
        <v>0</v>
      </c>
      <c r="AU45" s="388">
        <f t="shared" si="11"/>
        <v>0</v>
      </c>
      <c r="AV45" s="411">
        <v>0</v>
      </c>
      <c r="AW45" s="407">
        <v>1</v>
      </c>
    </row>
    <row r="46" spans="1:49" x14ac:dyDescent="0.2">
      <c r="A46" s="225" t="s">
        <v>343</v>
      </c>
      <c r="B46" s="158" t="s">
        <v>280</v>
      </c>
      <c r="C46" s="405">
        <f t="shared" si="12"/>
        <v>7.4198450828512619E-2</v>
      </c>
      <c r="D46" s="406">
        <f t="shared" si="13"/>
        <v>1.7468688200395519E-2</v>
      </c>
      <c r="E46" s="406">
        <f t="shared" si="13"/>
        <v>4.6143704680290047E-2</v>
      </c>
      <c r="F46" s="406">
        <f t="shared" si="14"/>
        <v>0.31311799604482532</v>
      </c>
      <c r="G46" s="406">
        <f t="shared" si="14"/>
        <v>9.2287409360580098E-3</v>
      </c>
      <c r="H46" s="407">
        <f t="shared" si="15"/>
        <v>2.0514344703613255E-2</v>
      </c>
      <c r="K46" s="225" t="s">
        <v>343</v>
      </c>
      <c r="L46" s="158" t="s">
        <v>280</v>
      </c>
      <c r="M46" s="383">
        <f>取引基本表!AX43</f>
        <v>40796</v>
      </c>
      <c r="N46" s="367">
        <f>ABS(取引基本表!BB43)</f>
        <v>37769</v>
      </c>
      <c r="O46" s="411">
        <f t="shared" si="16"/>
        <v>0.92580154917148738</v>
      </c>
      <c r="P46" s="407">
        <f>1-O46</f>
        <v>7.4198450828512619E-2</v>
      </c>
      <c r="R46" s="225" t="s">
        <v>343</v>
      </c>
      <c r="S46" s="158" t="s">
        <v>280</v>
      </c>
      <c r="T46" s="365">
        <f>取引基本表!BD43</f>
        <v>3034</v>
      </c>
      <c r="U46" s="446">
        <f>雇用表!H43</f>
        <v>53</v>
      </c>
      <c r="V46" s="447">
        <f>雇用表!H89</f>
        <v>140</v>
      </c>
      <c r="W46" s="413">
        <f t="shared" si="7"/>
        <v>1.7468688200395519E-2</v>
      </c>
      <c r="X46" s="413">
        <f t="shared" si="8"/>
        <v>4.6143704680290047E-2</v>
      </c>
      <c r="Z46" s="225" t="s">
        <v>343</v>
      </c>
      <c r="AA46" s="48" t="s">
        <v>280</v>
      </c>
      <c r="AB46" s="452">
        <v>28</v>
      </c>
      <c r="AC46" s="387">
        <v>785</v>
      </c>
      <c r="AD46" s="387">
        <v>109</v>
      </c>
      <c r="AE46" s="387">
        <v>39</v>
      </c>
      <c r="AF46" s="387">
        <v>-11</v>
      </c>
      <c r="AG46" s="369">
        <v>3034</v>
      </c>
      <c r="AH46" s="407">
        <f t="shared" si="17"/>
        <v>0.31311799604482532</v>
      </c>
      <c r="AI46" s="411">
        <f t="shared" si="18"/>
        <v>9.2287409360580098E-3</v>
      </c>
      <c r="AK46" s="225" t="s">
        <v>343</v>
      </c>
      <c r="AL46" s="158" t="s">
        <v>280</v>
      </c>
      <c r="AM46" s="383">
        <f>取引基本表!AR43</f>
        <v>25814</v>
      </c>
      <c r="AN46" s="407">
        <f t="shared" si="6"/>
        <v>2.0514344703613255E-2</v>
      </c>
      <c r="AP46" s="225" t="s">
        <v>203</v>
      </c>
      <c r="AQ46" s="158" t="s">
        <v>280</v>
      </c>
      <c r="AR46" s="386">
        <f>取引基本表!AX43</f>
        <v>40796</v>
      </c>
      <c r="AS46" s="387">
        <f>取引基本表!AY43</f>
        <v>7</v>
      </c>
      <c r="AT46" s="387">
        <f>ABS(取引基本表!BB43)</f>
        <v>37769</v>
      </c>
      <c r="AU46" s="388">
        <f t="shared" si="11"/>
        <v>-37762</v>
      </c>
      <c r="AV46" s="411">
        <v>6.99850635196259E-3</v>
      </c>
      <c r="AW46" s="407">
        <v>0.99300149364803736</v>
      </c>
    </row>
    <row r="47" spans="1:49" x14ac:dyDescent="0.2">
      <c r="A47" s="226" t="s">
        <v>348</v>
      </c>
      <c r="B47" s="227" t="s">
        <v>43</v>
      </c>
      <c r="C47" s="408">
        <f t="shared" si="12"/>
        <v>0.51595339019249375</v>
      </c>
      <c r="D47" s="409">
        <f t="shared" si="13"/>
        <v>7.5124891062718996E-2</v>
      </c>
      <c r="E47" s="409">
        <f t="shared" si="13"/>
        <v>6.0854966829428862E-2</v>
      </c>
      <c r="F47" s="409">
        <f>AH47</f>
        <v>0.58636886885395456</v>
      </c>
      <c r="G47" s="409">
        <f>AI47</f>
        <v>0.27631170572057684</v>
      </c>
      <c r="H47" s="410">
        <f t="shared" si="15"/>
        <v>1</v>
      </c>
      <c r="K47" s="226" t="s">
        <v>348</v>
      </c>
      <c r="L47" s="228" t="s">
        <v>43</v>
      </c>
      <c r="M47" s="384">
        <f>取引基本表!AX44</f>
        <v>2575252</v>
      </c>
      <c r="N47" s="385">
        <f>ABS(取引基本表!BB44)</f>
        <v>1246542</v>
      </c>
      <c r="O47" s="412">
        <f t="shared" si="16"/>
        <v>0.48404660980750619</v>
      </c>
      <c r="P47" s="410">
        <f>1-O47</f>
        <v>0.51595339019249375</v>
      </c>
      <c r="R47" s="226" t="s">
        <v>348</v>
      </c>
      <c r="S47" s="228" t="s">
        <v>43</v>
      </c>
      <c r="T47" s="366">
        <f>取引基本表!BD44</f>
        <v>2181301</v>
      </c>
      <c r="U47" s="448">
        <f>雇用表!H44</f>
        <v>163870</v>
      </c>
      <c r="V47" s="449">
        <f>雇用表!H90</f>
        <v>132743</v>
      </c>
      <c r="W47" s="414">
        <f t="shared" si="7"/>
        <v>7.5124891062718996E-2</v>
      </c>
      <c r="X47" s="414">
        <f t="shared" si="8"/>
        <v>6.0854966829428862E-2</v>
      </c>
      <c r="Z47" s="226" t="s">
        <v>348</v>
      </c>
      <c r="AA47" s="229" t="s">
        <v>43</v>
      </c>
      <c r="AB47" s="453">
        <v>602719</v>
      </c>
      <c r="AC47" s="390">
        <v>282213</v>
      </c>
      <c r="AD47" s="390">
        <v>319336</v>
      </c>
      <c r="AE47" s="390">
        <v>82124</v>
      </c>
      <c r="AF47" s="390">
        <v>-7345</v>
      </c>
      <c r="AG47" s="370">
        <v>2181301</v>
      </c>
      <c r="AH47" s="410">
        <f t="shared" si="17"/>
        <v>0.58636886885395456</v>
      </c>
      <c r="AI47" s="412">
        <f t="shared" si="18"/>
        <v>0.27631170572057684</v>
      </c>
      <c r="AK47" s="226" t="s">
        <v>348</v>
      </c>
      <c r="AL47" s="228" t="s">
        <v>43</v>
      </c>
      <c r="AM47" s="384">
        <f>取引基本表!AR44</f>
        <v>1258339</v>
      </c>
      <c r="AN47" s="410">
        <f t="shared" si="6"/>
        <v>1</v>
      </c>
      <c r="AP47" s="226" t="s">
        <v>204</v>
      </c>
      <c r="AQ47" s="228" t="s">
        <v>43</v>
      </c>
      <c r="AR47" s="389">
        <f>取引基本表!AX44</f>
        <v>2575252</v>
      </c>
      <c r="AS47" s="390">
        <f>取引基本表!AY44</f>
        <v>852591</v>
      </c>
      <c r="AT47" s="391">
        <f>ABS(取引基本表!BB44)</f>
        <v>1246542</v>
      </c>
      <c r="AU47" s="392">
        <f t="shared" si="11"/>
        <v>-393951</v>
      </c>
      <c r="AV47" s="412">
        <v>0.41467476400433478</v>
      </c>
      <c r="AW47" s="410">
        <v>0.58532523599566522</v>
      </c>
    </row>
    <row r="48" spans="1:49" ht="13" x14ac:dyDescent="0.2">
      <c r="A48" s="56" t="s">
        <v>486</v>
      </c>
      <c r="K48" s="56" t="s">
        <v>486</v>
      </c>
      <c r="R48" s="56" t="s">
        <v>486</v>
      </c>
      <c r="Z48" s="56" t="s">
        <v>486</v>
      </c>
      <c r="AK48" s="56" t="s">
        <v>486</v>
      </c>
      <c r="AP48" s="56" t="s">
        <v>486</v>
      </c>
      <c r="AR48" s="231"/>
      <c r="AS48" s="231"/>
      <c r="AT48" s="231"/>
      <c r="AU48" s="231"/>
      <c r="AV48" s="230"/>
      <c r="AW48" s="230"/>
    </row>
    <row r="49" spans="43:49" x14ac:dyDescent="0.2">
      <c r="AQ49" s="48" t="s">
        <v>394</v>
      </c>
      <c r="AR49" s="231">
        <f>SUM(AR12:AR29)+AR45</f>
        <v>612881</v>
      </c>
      <c r="AS49" s="231">
        <f>SUM(AS12:AS29)+AS45</f>
        <v>416067</v>
      </c>
      <c r="AT49" s="231">
        <f>SUM(AT12:AT29)+AT45</f>
        <v>528980</v>
      </c>
      <c r="AU49" s="231">
        <f>SUM(AU12:AU29)+AU45</f>
        <v>-112913</v>
      </c>
      <c r="AV49" s="230">
        <f>AT49/AR49</f>
        <v>0.863103930453057</v>
      </c>
      <c r="AW49" s="230">
        <f>1-AV49</f>
        <v>0.136896069546943</v>
      </c>
    </row>
    <row r="50" spans="43:49" x14ac:dyDescent="0.2">
      <c r="AQ50" s="48" t="s">
        <v>395</v>
      </c>
      <c r="AR50" s="231">
        <f>SUM(AR8:AR11)+SUM(AR30:AR44)+AR46</f>
        <v>1962371</v>
      </c>
      <c r="AS50" s="231">
        <f>SUM(AS8:AS11)+SUM(AS30:AS44)+AS46</f>
        <v>436524</v>
      </c>
      <c r="AT50" s="231">
        <f>SUM(AT8:AT11)+SUM(AT30:AT44)+AT46</f>
        <v>717562</v>
      </c>
      <c r="AU50" s="231">
        <f>SUM(AU8:AU11)+SUM(AU30:AU44)+AU46</f>
        <v>-281038</v>
      </c>
      <c r="AV50" s="230">
        <f>AT50/AR50</f>
        <v>0.36566072368578623</v>
      </c>
      <c r="AW50" s="230">
        <f>1-AV50</f>
        <v>0.63433927631421372</v>
      </c>
    </row>
    <row r="51" spans="43:49" x14ac:dyDescent="0.2">
      <c r="AR51" s="232"/>
      <c r="AS51" s="232"/>
      <c r="AT51" s="232"/>
      <c r="AU51" s="232"/>
    </row>
    <row r="52" spans="43:49" x14ac:dyDescent="0.2">
      <c r="AR52" s="232" t="s">
        <v>396</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J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398</v>
      </c>
      <c r="E1" s="237" t="s">
        <v>612</v>
      </c>
      <c r="F1" s="238"/>
      <c r="G1" s="56" t="s">
        <v>178</v>
      </c>
      <c r="BG1" s="236" t="s">
        <v>399</v>
      </c>
      <c r="BJ1" s="56" t="s">
        <v>178</v>
      </c>
      <c r="BN1" s="236" t="s">
        <v>400</v>
      </c>
      <c r="BQ1" s="56" t="s">
        <v>178</v>
      </c>
    </row>
    <row r="2" spans="1:71" x14ac:dyDescent="0.2">
      <c r="A2" s="56" t="s">
        <v>401</v>
      </c>
      <c r="BC2" s="239" t="s">
        <v>0</v>
      </c>
      <c r="BG2" s="56" t="s">
        <v>402</v>
      </c>
      <c r="BN2" s="236" t="s">
        <v>403</v>
      </c>
    </row>
    <row r="3" spans="1:71" x14ac:dyDescent="0.2">
      <c r="A3" s="240" t="s">
        <v>1</v>
      </c>
      <c r="B3" s="241"/>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413</v>
      </c>
      <c r="BJ3" s="251" t="s">
        <v>71</v>
      </c>
      <c r="BK3" s="252" t="s">
        <v>72</v>
      </c>
      <c r="BL3" s="250" t="s">
        <v>414</v>
      </c>
      <c r="BN3" s="248" t="s">
        <v>1</v>
      </c>
      <c r="BO3" s="249"/>
      <c r="BP3" s="248" t="s">
        <v>415</v>
      </c>
      <c r="BQ3" s="251" t="s">
        <v>416</v>
      </c>
      <c r="BR3" s="250" t="s">
        <v>403</v>
      </c>
    </row>
    <row r="4" spans="1:71" ht="50" x14ac:dyDescent="0.2">
      <c r="A4" s="253"/>
      <c r="B4" s="254"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257"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c r="BE4" s="260"/>
      <c r="BG4" s="261"/>
      <c r="BH4" s="262" t="s">
        <v>417</v>
      </c>
      <c r="BI4" s="263" t="s">
        <v>76</v>
      </c>
      <c r="BJ4" s="264" t="s">
        <v>77</v>
      </c>
      <c r="BK4" s="265" t="s">
        <v>78</v>
      </c>
      <c r="BL4" s="263" t="s">
        <v>441</v>
      </c>
      <c r="BN4" s="261"/>
      <c r="BO4" s="262" t="s">
        <v>417</v>
      </c>
      <c r="BP4" s="266" t="s">
        <v>84</v>
      </c>
      <c r="BQ4" s="264" t="s">
        <v>85</v>
      </c>
      <c r="BR4" s="263" t="s">
        <v>442</v>
      </c>
    </row>
    <row r="5" spans="1:71" x14ac:dyDescent="0.2">
      <c r="A5" s="267" t="s">
        <v>443</v>
      </c>
      <c r="B5" s="268" t="s">
        <v>444</v>
      </c>
      <c r="C5" s="269">
        <v>108</v>
      </c>
      <c r="D5" s="269">
        <v>0</v>
      </c>
      <c r="E5" s="269">
        <v>0</v>
      </c>
      <c r="F5" s="269">
        <v>0</v>
      </c>
      <c r="G5" s="269">
        <v>56640</v>
      </c>
      <c r="H5" s="269">
        <v>20</v>
      </c>
      <c r="I5" s="269">
        <v>1</v>
      </c>
      <c r="J5" s="269">
        <v>22</v>
      </c>
      <c r="K5" s="269">
        <v>0</v>
      </c>
      <c r="L5" s="269">
        <v>39</v>
      </c>
      <c r="M5" s="269">
        <v>1</v>
      </c>
      <c r="N5" s="269">
        <v>0</v>
      </c>
      <c r="O5" s="269">
        <v>0</v>
      </c>
      <c r="P5" s="269">
        <v>0</v>
      </c>
      <c r="Q5" s="269">
        <v>0</v>
      </c>
      <c r="R5" s="269">
        <v>0</v>
      </c>
      <c r="S5" s="269">
        <v>0</v>
      </c>
      <c r="T5" s="269">
        <v>0</v>
      </c>
      <c r="U5" s="269">
        <v>0</v>
      </c>
      <c r="V5" s="269">
        <v>0</v>
      </c>
      <c r="W5" s="269">
        <v>0</v>
      </c>
      <c r="X5" s="269">
        <v>10</v>
      </c>
      <c r="Y5" s="269">
        <v>99</v>
      </c>
      <c r="Z5" s="269">
        <v>0</v>
      </c>
      <c r="AA5" s="269">
        <v>0</v>
      </c>
      <c r="AB5" s="269">
        <v>0</v>
      </c>
      <c r="AC5" s="269">
        <v>35</v>
      </c>
      <c r="AD5" s="269">
        <v>0</v>
      </c>
      <c r="AE5" s="269">
        <v>1</v>
      </c>
      <c r="AF5" s="269">
        <v>5</v>
      </c>
      <c r="AG5" s="269">
        <v>0</v>
      </c>
      <c r="AH5" s="269">
        <v>2</v>
      </c>
      <c r="AI5" s="269">
        <v>402</v>
      </c>
      <c r="AJ5" s="269">
        <v>301</v>
      </c>
      <c r="AK5" s="269">
        <v>35</v>
      </c>
      <c r="AL5" s="269">
        <v>0</v>
      </c>
      <c r="AM5" s="269">
        <v>2722</v>
      </c>
      <c r="AN5" s="269">
        <v>0</v>
      </c>
      <c r="AO5" s="269">
        <v>0</v>
      </c>
      <c r="AP5" s="270">
        <v>60443</v>
      </c>
      <c r="AQ5" s="269">
        <v>97</v>
      </c>
      <c r="AR5" s="269">
        <v>12475</v>
      </c>
      <c r="AS5" s="269">
        <v>0</v>
      </c>
      <c r="AT5" s="269">
        <v>0</v>
      </c>
      <c r="AU5" s="269">
        <v>98</v>
      </c>
      <c r="AV5" s="269">
        <v>0</v>
      </c>
      <c r="AW5" s="270">
        <v>12670</v>
      </c>
      <c r="AX5" s="269">
        <v>73113</v>
      </c>
      <c r="AY5" s="270">
        <v>396</v>
      </c>
      <c r="AZ5" s="270">
        <v>13066</v>
      </c>
      <c r="BA5" s="269">
        <v>73509</v>
      </c>
      <c r="BB5" s="270">
        <v>-72750</v>
      </c>
      <c r="BC5" s="269">
        <v>-59684</v>
      </c>
      <c r="BD5" s="270">
        <v>759</v>
      </c>
      <c r="BE5" s="271"/>
      <c r="BG5" s="267" t="s">
        <v>443</v>
      </c>
      <c r="BH5" s="272" t="s">
        <v>444</v>
      </c>
      <c r="BI5" s="273">
        <f>AX5</f>
        <v>73113</v>
      </c>
      <c r="BJ5" s="274">
        <f>ABS(BB5)</f>
        <v>72750</v>
      </c>
      <c r="BK5" s="275">
        <f>BJ5/BI5</f>
        <v>0.99503508268023466</v>
      </c>
      <c r="BL5" s="276">
        <f>1-BK5</f>
        <v>4.9649173197653385E-3</v>
      </c>
      <c r="BM5" s="277"/>
      <c r="BN5" s="267" t="s">
        <v>443</v>
      </c>
      <c r="BO5" s="272" t="s">
        <v>444</v>
      </c>
      <c r="BP5" s="278">
        <f>AY5</f>
        <v>396</v>
      </c>
      <c r="BQ5" s="279">
        <f>ABS(BB5)</f>
        <v>72750</v>
      </c>
      <c r="BR5" s="280">
        <f>BP5-BQ5</f>
        <v>-72354</v>
      </c>
      <c r="BS5" s="277"/>
    </row>
    <row r="6" spans="1:71" x14ac:dyDescent="0.2">
      <c r="A6" s="267" t="s">
        <v>445</v>
      </c>
      <c r="B6" s="268" t="s">
        <v>446</v>
      </c>
      <c r="C6" s="269">
        <v>0</v>
      </c>
      <c r="D6" s="269">
        <v>25</v>
      </c>
      <c r="E6" s="269">
        <v>0</v>
      </c>
      <c r="F6" s="269">
        <v>0</v>
      </c>
      <c r="G6" s="269">
        <v>132</v>
      </c>
      <c r="H6" s="269">
        <v>0</v>
      </c>
      <c r="I6" s="269">
        <v>66</v>
      </c>
      <c r="J6" s="269">
        <v>4</v>
      </c>
      <c r="K6" s="269">
        <v>0</v>
      </c>
      <c r="L6" s="269">
        <v>0</v>
      </c>
      <c r="M6" s="269">
        <v>0</v>
      </c>
      <c r="N6" s="269">
        <v>0</v>
      </c>
      <c r="O6" s="269">
        <v>0</v>
      </c>
      <c r="P6" s="269">
        <v>0</v>
      </c>
      <c r="Q6" s="269">
        <v>0</v>
      </c>
      <c r="R6" s="269">
        <v>0</v>
      </c>
      <c r="S6" s="269">
        <v>0</v>
      </c>
      <c r="T6" s="269">
        <v>0</v>
      </c>
      <c r="U6" s="269">
        <v>0</v>
      </c>
      <c r="V6" s="269">
        <v>0</v>
      </c>
      <c r="W6" s="269">
        <v>0</v>
      </c>
      <c r="X6" s="269">
        <v>1</v>
      </c>
      <c r="Y6" s="269">
        <v>4</v>
      </c>
      <c r="Z6" s="269">
        <v>0</v>
      </c>
      <c r="AA6" s="269">
        <v>0</v>
      </c>
      <c r="AB6" s="269">
        <v>0</v>
      </c>
      <c r="AC6" s="269">
        <v>0</v>
      </c>
      <c r="AD6" s="269">
        <v>0</v>
      </c>
      <c r="AE6" s="269">
        <v>0</v>
      </c>
      <c r="AF6" s="269">
        <v>0</v>
      </c>
      <c r="AG6" s="269">
        <v>0</v>
      </c>
      <c r="AH6" s="269">
        <v>0</v>
      </c>
      <c r="AI6" s="269">
        <v>10</v>
      </c>
      <c r="AJ6" s="269">
        <v>5</v>
      </c>
      <c r="AK6" s="269">
        <v>0</v>
      </c>
      <c r="AL6" s="269">
        <v>0</v>
      </c>
      <c r="AM6" s="269">
        <v>163</v>
      </c>
      <c r="AN6" s="269">
        <v>0</v>
      </c>
      <c r="AO6" s="269">
        <v>0</v>
      </c>
      <c r="AP6" s="270">
        <v>410</v>
      </c>
      <c r="AQ6" s="269">
        <v>6</v>
      </c>
      <c r="AR6" s="269">
        <v>661</v>
      </c>
      <c r="AS6" s="269">
        <v>0</v>
      </c>
      <c r="AT6" s="269">
        <v>0</v>
      </c>
      <c r="AU6" s="269">
        <v>0</v>
      </c>
      <c r="AV6" s="269">
        <v>60</v>
      </c>
      <c r="AW6" s="270">
        <v>727</v>
      </c>
      <c r="AX6" s="269">
        <v>1137</v>
      </c>
      <c r="AY6" s="270">
        <v>13</v>
      </c>
      <c r="AZ6" s="270">
        <v>740</v>
      </c>
      <c r="BA6" s="269">
        <v>1150</v>
      </c>
      <c r="BB6" s="270">
        <v>-962</v>
      </c>
      <c r="BC6" s="269">
        <v>-222</v>
      </c>
      <c r="BD6" s="270">
        <v>188</v>
      </c>
      <c r="BE6" s="271"/>
      <c r="BG6" s="267" t="s">
        <v>445</v>
      </c>
      <c r="BH6" s="272" t="s">
        <v>446</v>
      </c>
      <c r="BI6" s="273">
        <f t="shared" ref="BI6:BI44" si="0">AX6</f>
        <v>1137</v>
      </c>
      <c r="BJ6" s="274">
        <f t="shared" ref="BJ6:BJ44" si="1">ABS(BB6)</f>
        <v>962</v>
      </c>
      <c r="BK6" s="275">
        <f t="shared" ref="BK6:BK44" si="2">BJ6/BI6</f>
        <v>0.84608619173262978</v>
      </c>
      <c r="BL6" s="276">
        <f t="shared" ref="BL6:BL44" si="3">1-BK6</f>
        <v>0.15391380826737022</v>
      </c>
      <c r="BM6" s="277"/>
      <c r="BN6" s="267" t="s">
        <v>445</v>
      </c>
      <c r="BO6" s="272" t="s">
        <v>446</v>
      </c>
      <c r="BP6" s="278">
        <f t="shared" ref="BP6:BP44" si="4">AY6</f>
        <v>13</v>
      </c>
      <c r="BQ6" s="279">
        <f t="shared" ref="BQ6:BQ44" si="5">ABS(BB6)</f>
        <v>962</v>
      </c>
      <c r="BR6" s="280">
        <f t="shared" ref="BR6:BR44" si="6">BP6-BQ6</f>
        <v>-949</v>
      </c>
      <c r="BS6" s="277"/>
    </row>
    <row r="7" spans="1:71" x14ac:dyDescent="0.2">
      <c r="A7" s="267" t="s">
        <v>447</v>
      </c>
      <c r="B7" s="268" t="s">
        <v>250</v>
      </c>
      <c r="C7" s="269">
        <v>0</v>
      </c>
      <c r="D7" s="269">
        <v>0</v>
      </c>
      <c r="E7" s="269">
        <v>3</v>
      </c>
      <c r="F7" s="269">
        <v>0</v>
      </c>
      <c r="G7" s="269">
        <v>10386</v>
      </c>
      <c r="H7" s="269">
        <v>0</v>
      </c>
      <c r="I7" s="269">
        <v>0</v>
      </c>
      <c r="J7" s="269">
        <v>1</v>
      </c>
      <c r="K7" s="269">
        <v>0</v>
      </c>
      <c r="L7" s="269">
        <v>0</v>
      </c>
      <c r="M7" s="269">
        <v>0</v>
      </c>
      <c r="N7" s="269">
        <v>0</v>
      </c>
      <c r="O7" s="269">
        <v>0</v>
      </c>
      <c r="P7" s="269">
        <v>0</v>
      </c>
      <c r="Q7" s="269">
        <v>0</v>
      </c>
      <c r="R7" s="269">
        <v>0</v>
      </c>
      <c r="S7" s="269">
        <v>0</v>
      </c>
      <c r="T7" s="269">
        <v>0</v>
      </c>
      <c r="U7" s="269">
        <v>0</v>
      </c>
      <c r="V7" s="269">
        <v>0</v>
      </c>
      <c r="W7" s="269">
        <v>0</v>
      </c>
      <c r="X7" s="269">
        <v>23</v>
      </c>
      <c r="Y7" s="269">
        <v>0</v>
      </c>
      <c r="Z7" s="269">
        <v>0</v>
      </c>
      <c r="AA7" s="269">
        <v>0</v>
      </c>
      <c r="AB7" s="269">
        <v>0</v>
      </c>
      <c r="AC7" s="269">
        <v>0</v>
      </c>
      <c r="AD7" s="269">
        <v>0</v>
      </c>
      <c r="AE7" s="269">
        <v>0</v>
      </c>
      <c r="AF7" s="269">
        <v>1</v>
      </c>
      <c r="AG7" s="269">
        <v>0</v>
      </c>
      <c r="AH7" s="269">
        <v>0</v>
      </c>
      <c r="AI7" s="269">
        <v>11</v>
      </c>
      <c r="AJ7" s="269">
        <v>67</v>
      </c>
      <c r="AK7" s="269">
        <v>0</v>
      </c>
      <c r="AL7" s="269">
        <v>0</v>
      </c>
      <c r="AM7" s="269">
        <v>578</v>
      </c>
      <c r="AN7" s="269">
        <v>0</v>
      </c>
      <c r="AO7" s="269">
        <v>0</v>
      </c>
      <c r="AP7" s="270">
        <v>11070</v>
      </c>
      <c r="AQ7" s="269">
        <v>31</v>
      </c>
      <c r="AR7" s="269">
        <v>1231</v>
      </c>
      <c r="AS7" s="269">
        <v>0</v>
      </c>
      <c r="AT7" s="269">
        <v>0</v>
      </c>
      <c r="AU7" s="269">
        <v>0</v>
      </c>
      <c r="AV7" s="269">
        <v>0</v>
      </c>
      <c r="AW7" s="270">
        <v>1262</v>
      </c>
      <c r="AX7" s="269">
        <v>12332</v>
      </c>
      <c r="AY7" s="270">
        <v>10</v>
      </c>
      <c r="AZ7" s="270">
        <v>1272</v>
      </c>
      <c r="BA7" s="269">
        <v>12342</v>
      </c>
      <c r="BB7" s="270">
        <v>-12286</v>
      </c>
      <c r="BC7" s="269">
        <v>-11014</v>
      </c>
      <c r="BD7" s="270">
        <v>56</v>
      </c>
      <c r="BE7" s="271"/>
      <c r="BG7" s="267" t="s">
        <v>447</v>
      </c>
      <c r="BH7" s="272" t="s">
        <v>250</v>
      </c>
      <c r="BI7" s="273">
        <f t="shared" si="0"/>
        <v>12332</v>
      </c>
      <c r="BJ7" s="274">
        <f t="shared" si="1"/>
        <v>12286</v>
      </c>
      <c r="BK7" s="275">
        <f t="shared" si="2"/>
        <v>0.99626986701264997</v>
      </c>
      <c r="BL7" s="276">
        <f t="shared" si="3"/>
        <v>3.7301329873500322E-3</v>
      </c>
      <c r="BM7" s="277"/>
      <c r="BN7" s="267" t="s">
        <v>447</v>
      </c>
      <c r="BO7" s="272" t="s">
        <v>250</v>
      </c>
      <c r="BP7" s="278">
        <f t="shared" si="4"/>
        <v>10</v>
      </c>
      <c r="BQ7" s="279">
        <f t="shared" si="5"/>
        <v>12286</v>
      </c>
      <c r="BR7" s="280">
        <f t="shared" si="6"/>
        <v>-12276</v>
      </c>
      <c r="BS7" s="277"/>
    </row>
    <row r="8" spans="1:71" x14ac:dyDescent="0.2">
      <c r="A8" s="267" t="s">
        <v>448</v>
      </c>
      <c r="B8" s="268" t="s">
        <v>27</v>
      </c>
      <c r="C8" s="269">
        <v>0</v>
      </c>
      <c r="D8" s="269">
        <v>0</v>
      </c>
      <c r="E8" s="269">
        <v>0</v>
      </c>
      <c r="F8" s="269">
        <v>1</v>
      </c>
      <c r="G8" s="269">
        <v>92</v>
      </c>
      <c r="H8" s="269">
        <v>1</v>
      </c>
      <c r="I8" s="269">
        <v>23</v>
      </c>
      <c r="J8" s="269">
        <v>93</v>
      </c>
      <c r="K8" s="269">
        <v>686</v>
      </c>
      <c r="L8" s="269">
        <v>1</v>
      </c>
      <c r="M8" s="269">
        <v>386</v>
      </c>
      <c r="N8" s="269">
        <v>1186</v>
      </c>
      <c r="O8" s="269">
        <v>292</v>
      </c>
      <c r="P8" s="269">
        <v>1</v>
      </c>
      <c r="Q8" s="269">
        <v>1</v>
      </c>
      <c r="R8" s="269">
        <v>0</v>
      </c>
      <c r="S8" s="269">
        <v>0</v>
      </c>
      <c r="T8" s="269">
        <v>1</v>
      </c>
      <c r="U8" s="269">
        <v>1</v>
      </c>
      <c r="V8" s="269">
        <v>2</v>
      </c>
      <c r="W8" s="269">
        <v>5</v>
      </c>
      <c r="X8" s="269">
        <v>3</v>
      </c>
      <c r="Y8" s="269">
        <v>613</v>
      </c>
      <c r="Z8" s="269">
        <v>294</v>
      </c>
      <c r="AA8" s="269">
        <v>0</v>
      </c>
      <c r="AB8" s="269">
        <v>0</v>
      </c>
      <c r="AC8" s="269">
        <v>1</v>
      </c>
      <c r="AD8" s="269">
        <v>0</v>
      </c>
      <c r="AE8" s="269">
        <v>0</v>
      </c>
      <c r="AF8" s="269">
        <v>1</v>
      </c>
      <c r="AG8" s="269">
        <v>0</v>
      </c>
      <c r="AH8" s="269">
        <v>1</v>
      </c>
      <c r="AI8" s="269">
        <v>6</v>
      </c>
      <c r="AJ8" s="269">
        <v>2</v>
      </c>
      <c r="AK8" s="269">
        <v>1</v>
      </c>
      <c r="AL8" s="269">
        <v>0</v>
      </c>
      <c r="AM8" s="269">
        <v>2</v>
      </c>
      <c r="AN8" s="269">
        <v>0</v>
      </c>
      <c r="AO8" s="269">
        <v>1</v>
      </c>
      <c r="AP8" s="270">
        <v>3697</v>
      </c>
      <c r="AQ8" s="269">
        <v>-11</v>
      </c>
      <c r="AR8" s="269">
        <v>-24</v>
      </c>
      <c r="AS8" s="269">
        <v>0</v>
      </c>
      <c r="AT8" s="269">
        <v>0</v>
      </c>
      <c r="AU8" s="269">
        <v>-2</v>
      </c>
      <c r="AV8" s="269">
        <v>-24</v>
      </c>
      <c r="AW8" s="270">
        <v>-61</v>
      </c>
      <c r="AX8" s="269">
        <v>3636</v>
      </c>
      <c r="AY8" s="270">
        <v>230</v>
      </c>
      <c r="AZ8" s="270">
        <v>169</v>
      </c>
      <c r="BA8" s="269">
        <v>3866</v>
      </c>
      <c r="BB8" s="270">
        <v>-3138</v>
      </c>
      <c r="BC8" s="269">
        <v>-2969</v>
      </c>
      <c r="BD8" s="270">
        <v>728</v>
      </c>
      <c r="BE8" s="271"/>
      <c r="BG8" s="267" t="s">
        <v>448</v>
      </c>
      <c r="BH8" s="272" t="s">
        <v>27</v>
      </c>
      <c r="BI8" s="273">
        <f t="shared" si="0"/>
        <v>3636</v>
      </c>
      <c r="BJ8" s="274">
        <f t="shared" si="1"/>
        <v>3138</v>
      </c>
      <c r="BK8" s="275">
        <f t="shared" si="2"/>
        <v>0.86303630363036299</v>
      </c>
      <c r="BL8" s="276">
        <f t="shared" si="3"/>
        <v>0.13696369636963701</v>
      </c>
      <c r="BM8" s="277"/>
      <c r="BN8" s="267" t="s">
        <v>448</v>
      </c>
      <c r="BO8" s="272" t="s">
        <v>27</v>
      </c>
      <c r="BP8" s="278">
        <f t="shared" si="4"/>
        <v>230</v>
      </c>
      <c r="BQ8" s="279">
        <f t="shared" si="5"/>
        <v>3138</v>
      </c>
      <c r="BR8" s="280">
        <f t="shared" si="6"/>
        <v>-2908</v>
      </c>
      <c r="BS8" s="277"/>
    </row>
    <row r="9" spans="1:71" x14ac:dyDescent="0.2">
      <c r="A9" s="267" t="s">
        <v>449</v>
      </c>
      <c r="B9" s="268" t="s">
        <v>191</v>
      </c>
      <c r="C9" s="269">
        <v>101</v>
      </c>
      <c r="D9" s="269">
        <v>5</v>
      </c>
      <c r="E9" s="269">
        <v>6</v>
      </c>
      <c r="F9" s="269">
        <v>0</v>
      </c>
      <c r="G9" s="269">
        <v>58933</v>
      </c>
      <c r="H9" s="269">
        <v>6</v>
      </c>
      <c r="I9" s="269">
        <v>9</v>
      </c>
      <c r="J9" s="269">
        <v>129</v>
      </c>
      <c r="K9" s="269">
        <v>0</v>
      </c>
      <c r="L9" s="269">
        <v>0</v>
      </c>
      <c r="M9" s="269">
        <v>3</v>
      </c>
      <c r="N9" s="269">
        <v>0</v>
      </c>
      <c r="O9" s="269">
        <v>0</v>
      </c>
      <c r="P9" s="269">
        <v>0</v>
      </c>
      <c r="Q9" s="269">
        <v>0</v>
      </c>
      <c r="R9" s="269">
        <v>0</v>
      </c>
      <c r="S9" s="269">
        <v>0</v>
      </c>
      <c r="T9" s="269">
        <v>0</v>
      </c>
      <c r="U9" s="269">
        <v>0</v>
      </c>
      <c r="V9" s="269">
        <v>0</v>
      </c>
      <c r="W9" s="269">
        <v>0</v>
      </c>
      <c r="X9" s="269">
        <v>17</v>
      </c>
      <c r="Y9" s="269">
        <v>2</v>
      </c>
      <c r="Z9" s="269">
        <v>0</v>
      </c>
      <c r="AA9" s="269">
        <v>0</v>
      </c>
      <c r="AB9" s="269">
        <v>0</v>
      </c>
      <c r="AC9" s="269">
        <v>41</v>
      </c>
      <c r="AD9" s="269">
        <v>0</v>
      </c>
      <c r="AE9" s="269">
        <v>0</v>
      </c>
      <c r="AF9" s="269">
        <v>24</v>
      </c>
      <c r="AG9" s="269">
        <v>0</v>
      </c>
      <c r="AH9" s="269">
        <v>21</v>
      </c>
      <c r="AI9" s="269">
        <v>1127</v>
      </c>
      <c r="AJ9" s="269">
        <v>1113</v>
      </c>
      <c r="AK9" s="269">
        <v>24</v>
      </c>
      <c r="AL9" s="269">
        <v>0</v>
      </c>
      <c r="AM9" s="269">
        <v>21030</v>
      </c>
      <c r="AN9" s="269">
        <v>0</v>
      </c>
      <c r="AO9" s="269">
        <v>7</v>
      </c>
      <c r="AP9" s="270">
        <v>82598</v>
      </c>
      <c r="AQ9" s="269">
        <v>1751</v>
      </c>
      <c r="AR9" s="269">
        <v>106608</v>
      </c>
      <c r="AS9" s="269">
        <v>0</v>
      </c>
      <c r="AT9" s="269">
        <v>0</v>
      </c>
      <c r="AU9" s="269">
        <v>0</v>
      </c>
      <c r="AV9" s="269">
        <v>142</v>
      </c>
      <c r="AW9" s="270">
        <v>108501</v>
      </c>
      <c r="AX9" s="269">
        <v>191099</v>
      </c>
      <c r="AY9" s="270">
        <v>246822</v>
      </c>
      <c r="AZ9" s="270">
        <v>355323</v>
      </c>
      <c r="BA9" s="269">
        <v>437921</v>
      </c>
      <c r="BB9" s="270">
        <v>-151533</v>
      </c>
      <c r="BC9" s="269">
        <v>203790</v>
      </c>
      <c r="BD9" s="270">
        <v>286388</v>
      </c>
      <c r="BE9" s="271"/>
      <c r="BG9" s="267" t="s">
        <v>449</v>
      </c>
      <c r="BH9" s="272" t="s">
        <v>191</v>
      </c>
      <c r="BI9" s="273">
        <f t="shared" si="0"/>
        <v>191099</v>
      </c>
      <c r="BJ9" s="274">
        <f t="shared" si="1"/>
        <v>151533</v>
      </c>
      <c r="BK9" s="275">
        <f t="shared" si="2"/>
        <v>0.79295548380682268</v>
      </c>
      <c r="BL9" s="276">
        <f t="shared" si="3"/>
        <v>0.20704451619317732</v>
      </c>
      <c r="BM9" s="277"/>
      <c r="BN9" s="267" t="s">
        <v>449</v>
      </c>
      <c r="BO9" s="272" t="s">
        <v>191</v>
      </c>
      <c r="BP9" s="278">
        <f t="shared" si="4"/>
        <v>246822</v>
      </c>
      <c r="BQ9" s="279">
        <f t="shared" si="5"/>
        <v>151533</v>
      </c>
      <c r="BR9" s="280">
        <f t="shared" si="6"/>
        <v>95289</v>
      </c>
      <c r="BS9" s="277"/>
    </row>
    <row r="10" spans="1:71" x14ac:dyDescent="0.2">
      <c r="A10" s="281" t="s">
        <v>450</v>
      </c>
      <c r="B10" s="282" t="s">
        <v>28</v>
      </c>
      <c r="C10" s="269">
        <v>3</v>
      </c>
      <c r="D10" s="269">
        <v>0</v>
      </c>
      <c r="E10" s="269">
        <v>1</v>
      </c>
      <c r="F10" s="269">
        <v>4</v>
      </c>
      <c r="G10" s="269">
        <v>331</v>
      </c>
      <c r="H10" s="269">
        <v>569</v>
      </c>
      <c r="I10" s="269">
        <v>35</v>
      </c>
      <c r="J10" s="269">
        <v>17</v>
      </c>
      <c r="K10" s="269">
        <v>0</v>
      </c>
      <c r="L10" s="269">
        <v>21</v>
      </c>
      <c r="M10" s="269">
        <v>19</v>
      </c>
      <c r="N10" s="269">
        <v>8</v>
      </c>
      <c r="O10" s="269">
        <v>2</v>
      </c>
      <c r="P10" s="269">
        <v>4</v>
      </c>
      <c r="Q10" s="269">
        <v>9</v>
      </c>
      <c r="R10" s="269">
        <v>9</v>
      </c>
      <c r="S10" s="269">
        <v>8</v>
      </c>
      <c r="T10" s="269">
        <v>11</v>
      </c>
      <c r="U10" s="269">
        <v>81</v>
      </c>
      <c r="V10" s="269">
        <v>66</v>
      </c>
      <c r="W10" s="269">
        <v>78</v>
      </c>
      <c r="X10" s="269">
        <v>25</v>
      </c>
      <c r="Y10" s="269">
        <v>307</v>
      </c>
      <c r="Z10" s="269">
        <v>0</v>
      </c>
      <c r="AA10" s="269">
        <v>16</v>
      </c>
      <c r="AB10" s="269">
        <v>17</v>
      </c>
      <c r="AC10" s="269">
        <v>1226</v>
      </c>
      <c r="AD10" s="269">
        <v>87</v>
      </c>
      <c r="AE10" s="269">
        <v>9</v>
      </c>
      <c r="AF10" s="269">
        <v>234</v>
      </c>
      <c r="AG10" s="269">
        <v>32</v>
      </c>
      <c r="AH10" s="269">
        <v>208</v>
      </c>
      <c r="AI10" s="269">
        <v>76</v>
      </c>
      <c r="AJ10" s="269">
        <v>488</v>
      </c>
      <c r="AK10" s="269">
        <v>427</v>
      </c>
      <c r="AL10" s="269">
        <v>147</v>
      </c>
      <c r="AM10" s="269">
        <v>459</v>
      </c>
      <c r="AN10" s="269">
        <v>45</v>
      </c>
      <c r="AO10" s="269">
        <v>15</v>
      </c>
      <c r="AP10" s="270">
        <v>5094</v>
      </c>
      <c r="AQ10" s="269">
        <v>214</v>
      </c>
      <c r="AR10" s="269">
        <v>17123</v>
      </c>
      <c r="AS10" s="269">
        <v>0</v>
      </c>
      <c r="AT10" s="269">
        <v>10</v>
      </c>
      <c r="AU10" s="269">
        <v>104</v>
      </c>
      <c r="AV10" s="269">
        <v>285</v>
      </c>
      <c r="AW10" s="270">
        <v>17736</v>
      </c>
      <c r="AX10" s="269">
        <v>22830</v>
      </c>
      <c r="AY10" s="270">
        <v>2314</v>
      </c>
      <c r="AZ10" s="270">
        <v>20050</v>
      </c>
      <c r="BA10" s="269">
        <v>25144</v>
      </c>
      <c r="BB10" s="270">
        <v>-22830</v>
      </c>
      <c r="BC10" s="269">
        <v>-2780</v>
      </c>
      <c r="BD10" s="270">
        <v>2314</v>
      </c>
      <c r="BE10" s="271"/>
      <c r="BG10" s="281" t="s">
        <v>450</v>
      </c>
      <c r="BH10" s="283" t="s">
        <v>28</v>
      </c>
      <c r="BI10" s="273">
        <f t="shared" si="0"/>
        <v>22830</v>
      </c>
      <c r="BJ10" s="274">
        <f t="shared" si="1"/>
        <v>22830</v>
      </c>
      <c r="BK10" s="275">
        <f t="shared" si="2"/>
        <v>1</v>
      </c>
      <c r="BL10" s="276">
        <f t="shared" si="3"/>
        <v>0</v>
      </c>
      <c r="BM10" s="277"/>
      <c r="BN10" s="281" t="s">
        <v>450</v>
      </c>
      <c r="BO10" s="283" t="s">
        <v>28</v>
      </c>
      <c r="BP10" s="278">
        <f t="shared" si="4"/>
        <v>2314</v>
      </c>
      <c r="BQ10" s="279">
        <f t="shared" si="5"/>
        <v>22830</v>
      </c>
      <c r="BR10" s="280">
        <f t="shared" si="6"/>
        <v>-20516</v>
      </c>
      <c r="BS10" s="277"/>
    </row>
    <row r="11" spans="1:71" x14ac:dyDescent="0.2">
      <c r="A11" s="281" t="s">
        <v>451</v>
      </c>
      <c r="B11" s="282" t="s">
        <v>285</v>
      </c>
      <c r="C11" s="269">
        <v>21</v>
      </c>
      <c r="D11" s="269">
        <v>4</v>
      </c>
      <c r="E11" s="269">
        <v>0</v>
      </c>
      <c r="F11" s="269">
        <v>1</v>
      </c>
      <c r="G11" s="269">
        <v>4761</v>
      </c>
      <c r="H11" s="269">
        <v>14</v>
      </c>
      <c r="I11" s="269">
        <v>1388</v>
      </c>
      <c r="J11" s="269">
        <v>248</v>
      </c>
      <c r="K11" s="269">
        <v>0</v>
      </c>
      <c r="L11" s="269">
        <v>36</v>
      </c>
      <c r="M11" s="269">
        <v>117</v>
      </c>
      <c r="N11" s="269">
        <v>8</v>
      </c>
      <c r="O11" s="269">
        <v>4</v>
      </c>
      <c r="P11" s="269">
        <v>12</v>
      </c>
      <c r="Q11" s="269">
        <v>14</v>
      </c>
      <c r="R11" s="269">
        <v>8</v>
      </c>
      <c r="S11" s="269">
        <v>36</v>
      </c>
      <c r="T11" s="269">
        <v>18</v>
      </c>
      <c r="U11" s="269">
        <v>235</v>
      </c>
      <c r="V11" s="269">
        <v>228</v>
      </c>
      <c r="W11" s="269">
        <v>64</v>
      </c>
      <c r="X11" s="269">
        <v>989</v>
      </c>
      <c r="Y11" s="269">
        <v>4612</v>
      </c>
      <c r="Z11" s="269">
        <v>4</v>
      </c>
      <c r="AA11" s="269">
        <v>52</v>
      </c>
      <c r="AB11" s="269">
        <v>31</v>
      </c>
      <c r="AC11" s="269">
        <v>2334</v>
      </c>
      <c r="AD11" s="269">
        <v>251</v>
      </c>
      <c r="AE11" s="269">
        <v>137</v>
      </c>
      <c r="AF11" s="269">
        <v>723</v>
      </c>
      <c r="AG11" s="269">
        <v>283</v>
      </c>
      <c r="AH11" s="269">
        <v>79</v>
      </c>
      <c r="AI11" s="269">
        <v>1138</v>
      </c>
      <c r="AJ11" s="269">
        <v>681</v>
      </c>
      <c r="AK11" s="269">
        <v>307</v>
      </c>
      <c r="AL11" s="269">
        <v>242</v>
      </c>
      <c r="AM11" s="269">
        <v>867</v>
      </c>
      <c r="AN11" s="269">
        <v>302</v>
      </c>
      <c r="AO11" s="269">
        <v>317</v>
      </c>
      <c r="AP11" s="270">
        <v>20566</v>
      </c>
      <c r="AQ11" s="269">
        <v>151</v>
      </c>
      <c r="AR11" s="269">
        <v>1330</v>
      </c>
      <c r="AS11" s="269">
        <v>1</v>
      </c>
      <c r="AT11" s="269">
        <v>148</v>
      </c>
      <c r="AU11" s="269">
        <v>168</v>
      </c>
      <c r="AV11" s="269">
        <v>-141</v>
      </c>
      <c r="AW11" s="270">
        <v>1657</v>
      </c>
      <c r="AX11" s="269">
        <v>22223</v>
      </c>
      <c r="AY11" s="270">
        <v>3723</v>
      </c>
      <c r="AZ11" s="270">
        <v>5380</v>
      </c>
      <c r="BA11" s="269">
        <v>25946</v>
      </c>
      <c r="BB11" s="270">
        <v>-21449</v>
      </c>
      <c r="BC11" s="269">
        <v>-16069</v>
      </c>
      <c r="BD11" s="270">
        <v>4497</v>
      </c>
      <c r="BE11" s="271"/>
      <c r="BG11" s="281" t="s">
        <v>451</v>
      </c>
      <c r="BH11" s="283" t="s">
        <v>285</v>
      </c>
      <c r="BI11" s="273">
        <f t="shared" si="0"/>
        <v>22223</v>
      </c>
      <c r="BJ11" s="274">
        <f t="shared" si="1"/>
        <v>21449</v>
      </c>
      <c r="BK11" s="275">
        <f t="shared" si="2"/>
        <v>0.96517121900733471</v>
      </c>
      <c r="BL11" s="276">
        <f t="shared" si="3"/>
        <v>3.4828780992665287E-2</v>
      </c>
      <c r="BM11" s="277"/>
      <c r="BN11" s="281" t="s">
        <v>451</v>
      </c>
      <c r="BO11" s="283" t="s">
        <v>285</v>
      </c>
      <c r="BP11" s="278">
        <f t="shared" si="4"/>
        <v>3723</v>
      </c>
      <c r="BQ11" s="279">
        <f t="shared" si="5"/>
        <v>21449</v>
      </c>
      <c r="BR11" s="280">
        <f t="shared" si="6"/>
        <v>-17726</v>
      </c>
      <c r="BS11" s="277"/>
    </row>
    <row r="12" spans="1:71" x14ac:dyDescent="0.2">
      <c r="A12" s="281" t="s">
        <v>452</v>
      </c>
      <c r="B12" s="282" t="s">
        <v>29</v>
      </c>
      <c r="C12" s="269">
        <v>52</v>
      </c>
      <c r="D12" s="269">
        <v>0</v>
      </c>
      <c r="E12" s="269">
        <v>1</v>
      </c>
      <c r="F12" s="269">
        <v>14</v>
      </c>
      <c r="G12" s="269">
        <v>3016</v>
      </c>
      <c r="H12" s="269">
        <v>264</v>
      </c>
      <c r="I12" s="269">
        <v>162</v>
      </c>
      <c r="J12" s="269">
        <v>6254</v>
      </c>
      <c r="K12" s="269">
        <v>2</v>
      </c>
      <c r="L12" s="269">
        <v>1036</v>
      </c>
      <c r="M12" s="269">
        <v>196</v>
      </c>
      <c r="N12" s="269">
        <v>88</v>
      </c>
      <c r="O12" s="269">
        <v>18</v>
      </c>
      <c r="P12" s="269">
        <v>29</v>
      </c>
      <c r="Q12" s="269">
        <v>37</v>
      </c>
      <c r="R12" s="269">
        <v>28</v>
      </c>
      <c r="S12" s="269">
        <v>117</v>
      </c>
      <c r="T12" s="269">
        <v>51</v>
      </c>
      <c r="U12" s="269">
        <v>437</v>
      </c>
      <c r="V12" s="269">
        <v>396</v>
      </c>
      <c r="W12" s="269">
        <v>446</v>
      </c>
      <c r="X12" s="269">
        <v>297</v>
      </c>
      <c r="Y12" s="269">
        <v>530</v>
      </c>
      <c r="Z12" s="269">
        <v>0</v>
      </c>
      <c r="AA12" s="269">
        <v>164</v>
      </c>
      <c r="AB12" s="269">
        <v>128</v>
      </c>
      <c r="AC12" s="269">
        <v>2</v>
      </c>
      <c r="AD12" s="269">
        <v>1</v>
      </c>
      <c r="AE12" s="269">
        <v>12</v>
      </c>
      <c r="AF12" s="269">
        <v>77</v>
      </c>
      <c r="AG12" s="269">
        <v>11</v>
      </c>
      <c r="AH12" s="269">
        <v>57</v>
      </c>
      <c r="AI12" s="269">
        <v>1161</v>
      </c>
      <c r="AJ12" s="269">
        <v>33656</v>
      </c>
      <c r="AK12" s="269">
        <v>40</v>
      </c>
      <c r="AL12" s="269">
        <v>402</v>
      </c>
      <c r="AM12" s="269">
        <v>1021</v>
      </c>
      <c r="AN12" s="269">
        <v>8</v>
      </c>
      <c r="AO12" s="269">
        <v>24</v>
      </c>
      <c r="AP12" s="270">
        <v>50235</v>
      </c>
      <c r="AQ12" s="269">
        <v>326</v>
      </c>
      <c r="AR12" s="269">
        <v>9742</v>
      </c>
      <c r="AS12" s="269">
        <v>0</v>
      </c>
      <c r="AT12" s="269">
        <v>0</v>
      </c>
      <c r="AU12" s="269">
        <v>0</v>
      </c>
      <c r="AV12" s="269">
        <v>797</v>
      </c>
      <c r="AW12" s="270">
        <v>10865</v>
      </c>
      <c r="AX12" s="269">
        <v>61100</v>
      </c>
      <c r="AY12" s="270">
        <v>17344</v>
      </c>
      <c r="AZ12" s="270">
        <v>28209</v>
      </c>
      <c r="BA12" s="269">
        <v>78444</v>
      </c>
      <c r="BB12" s="270">
        <v>-61100</v>
      </c>
      <c r="BC12" s="269">
        <v>-32891</v>
      </c>
      <c r="BD12" s="270">
        <v>17344</v>
      </c>
      <c r="BE12" s="271"/>
      <c r="BG12" s="281" t="s">
        <v>452</v>
      </c>
      <c r="BH12" s="283" t="s">
        <v>29</v>
      </c>
      <c r="BI12" s="273">
        <f t="shared" si="0"/>
        <v>61100</v>
      </c>
      <c r="BJ12" s="274">
        <f t="shared" si="1"/>
        <v>61100</v>
      </c>
      <c r="BK12" s="275">
        <f t="shared" si="2"/>
        <v>1</v>
      </c>
      <c r="BL12" s="276">
        <f t="shared" si="3"/>
        <v>0</v>
      </c>
      <c r="BM12" s="277"/>
      <c r="BN12" s="281" t="s">
        <v>452</v>
      </c>
      <c r="BO12" s="283" t="s">
        <v>29</v>
      </c>
      <c r="BP12" s="278">
        <f t="shared" si="4"/>
        <v>17344</v>
      </c>
      <c r="BQ12" s="279">
        <f t="shared" si="5"/>
        <v>61100</v>
      </c>
      <c r="BR12" s="280">
        <f t="shared" si="6"/>
        <v>-43756</v>
      </c>
      <c r="BS12" s="277"/>
    </row>
    <row r="13" spans="1:71" x14ac:dyDescent="0.2">
      <c r="A13" s="281" t="s">
        <v>453</v>
      </c>
      <c r="B13" s="282" t="s">
        <v>30</v>
      </c>
      <c r="C13" s="269">
        <v>5</v>
      </c>
      <c r="D13" s="269">
        <v>2</v>
      </c>
      <c r="E13" s="269">
        <v>3</v>
      </c>
      <c r="F13" s="269">
        <v>21</v>
      </c>
      <c r="G13" s="269">
        <v>1290</v>
      </c>
      <c r="H13" s="269">
        <v>14</v>
      </c>
      <c r="I13" s="269">
        <v>18</v>
      </c>
      <c r="J13" s="269">
        <v>1410</v>
      </c>
      <c r="K13" s="269">
        <v>73</v>
      </c>
      <c r="L13" s="269">
        <v>8</v>
      </c>
      <c r="M13" s="269">
        <v>127</v>
      </c>
      <c r="N13" s="269">
        <v>528</v>
      </c>
      <c r="O13" s="269">
        <v>5</v>
      </c>
      <c r="P13" s="269">
        <v>10</v>
      </c>
      <c r="Q13" s="269">
        <v>10</v>
      </c>
      <c r="R13" s="269">
        <v>8</v>
      </c>
      <c r="S13" s="269">
        <v>6</v>
      </c>
      <c r="T13" s="269">
        <v>4</v>
      </c>
      <c r="U13" s="269">
        <v>34</v>
      </c>
      <c r="V13" s="269">
        <v>17</v>
      </c>
      <c r="W13" s="269">
        <v>87</v>
      </c>
      <c r="X13" s="269">
        <v>16</v>
      </c>
      <c r="Y13" s="269">
        <v>1187</v>
      </c>
      <c r="Z13" s="269">
        <v>56</v>
      </c>
      <c r="AA13" s="269">
        <v>213</v>
      </c>
      <c r="AB13" s="269">
        <v>105</v>
      </c>
      <c r="AC13" s="269">
        <v>447</v>
      </c>
      <c r="AD13" s="269">
        <v>21</v>
      </c>
      <c r="AE13" s="269">
        <v>128</v>
      </c>
      <c r="AF13" s="269">
        <v>5003</v>
      </c>
      <c r="AG13" s="269">
        <v>37</v>
      </c>
      <c r="AH13" s="269">
        <v>678</v>
      </c>
      <c r="AI13" s="269">
        <v>554</v>
      </c>
      <c r="AJ13" s="269">
        <v>415</v>
      </c>
      <c r="AK13" s="269">
        <v>58</v>
      </c>
      <c r="AL13" s="269">
        <v>229</v>
      </c>
      <c r="AM13" s="269">
        <v>782</v>
      </c>
      <c r="AN13" s="269">
        <v>0</v>
      </c>
      <c r="AO13" s="269">
        <v>45</v>
      </c>
      <c r="AP13" s="270">
        <v>13654</v>
      </c>
      <c r="AQ13" s="269">
        <v>30</v>
      </c>
      <c r="AR13" s="269">
        <v>19776</v>
      </c>
      <c r="AS13" s="269">
        <v>0</v>
      </c>
      <c r="AT13" s="269">
        <v>0</v>
      </c>
      <c r="AU13" s="269">
        <v>0</v>
      </c>
      <c r="AV13" s="269">
        <v>-1</v>
      </c>
      <c r="AW13" s="270">
        <v>19805</v>
      </c>
      <c r="AX13" s="269">
        <v>33459</v>
      </c>
      <c r="AY13" s="270">
        <v>638</v>
      </c>
      <c r="AZ13" s="270">
        <v>20443</v>
      </c>
      <c r="BA13" s="269">
        <v>34097</v>
      </c>
      <c r="BB13" s="270">
        <v>-32926</v>
      </c>
      <c r="BC13" s="269">
        <v>-12483</v>
      </c>
      <c r="BD13" s="270">
        <v>1171</v>
      </c>
      <c r="BE13" s="271"/>
      <c r="BG13" s="281" t="s">
        <v>453</v>
      </c>
      <c r="BH13" s="283" t="s">
        <v>30</v>
      </c>
      <c r="BI13" s="273">
        <f t="shared" si="0"/>
        <v>33459</v>
      </c>
      <c r="BJ13" s="274">
        <f t="shared" si="1"/>
        <v>32926</v>
      </c>
      <c r="BK13" s="275">
        <f t="shared" si="2"/>
        <v>0.9840700558892973</v>
      </c>
      <c r="BL13" s="276">
        <f t="shared" si="3"/>
        <v>1.5929944110702698E-2</v>
      </c>
      <c r="BM13" s="277"/>
      <c r="BN13" s="281" t="s">
        <v>453</v>
      </c>
      <c r="BO13" s="283" t="s">
        <v>30</v>
      </c>
      <c r="BP13" s="278">
        <f t="shared" si="4"/>
        <v>638</v>
      </c>
      <c r="BQ13" s="279">
        <f t="shared" si="5"/>
        <v>32926</v>
      </c>
      <c r="BR13" s="280">
        <f t="shared" si="6"/>
        <v>-32288</v>
      </c>
      <c r="BS13" s="277"/>
    </row>
    <row r="14" spans="1:71" x14ac:dyDescent="0.2">
      <c r="A14" s="281" t="s">
        <v>454</v>
      </c>
      <c r="B14" s="282" t="s">
        <v>455</v>
      </c>
      <c r="C14" s="269">
        <v>6</v>
      </c>
      <c r="D14" s="269">
        <v>3</v>
      </c>
      <c r="E14" s="269">
        <v>1</v>
      </c>
      <c r="F14" s="269">
        <v>4</v>
      </c>
      <c r="G14" s="269">
        <v>5225</v>
      </c>
      <c r="H14" s="269">
        <v>25</v>
      </c>
      <c r="I14" s="269">
        <v>108</v>
      </c>
      <c r="J14" s="269">
        <v>327</v>
      </c>
      <c r="K14" s="269">
        <v>0</v>
      </c>
      <c r="L14" s="269">
        <v>1190</v>
      </c>
      <c r="M14" s="269">
        <v>44</v>
      </c>
      <c r="N14" s="269">
        <v>17</v>
      </c>
      <c r="O14" s="269">
        <v>10</v>
      </c>
      <c r="P14" s="269">
        <v>17</v>
      </c>
      <c r="Q14" s="269">
        <v>111</v>
      </c>
      <c r="R14" s="269">
        <v>146</v>
      </c>
      <c r="S14" s="269">
        <v>280</v>
      </c>
      <c r="T14" s="269">
        <v>57</v>
      </c>
      <c r="U14" s="269">
        <v>1284</v>
      </c>
      <c r="V14" s="269">
        <v>1595</v>
      </c>
      <c r="W14" s="269">
        <v>1686</v>
      </c>
      <c r="X14" s="269">
        <v>486</v>
      </c>
      <c r="Y14" s="269">
        <v>1322</v>
      </c>
      <c r="Z14" s="269">
        <v>0</v>
      </c>
      <c r="AA14" s="269">
        <v>707</v>
      </c>
      <c r="AB14" s="269">
        <v>123</v>
      </c>
      <c r="AC14" s="269">
        <v>1485</v>
      </c>
      <c r="AD14" s="269">
        <v>162</v>
      </c>
      <c r="AE14" s="269">
        <v>194</v>
      </c>
      <c r="AF14" s="269">
        <v>306</v>
      </c>
      <c r="AG14" s="269">
        <v>63</v>
      </c>
      <c r="AH14" s="269">
        <v>120</v>
      </c>
      <c r="AI14" s="269">
        <v>559</v>
      </c>
      <c r="AJ14" s="269">
        <v>439</v>
      </c>
      <c r="AK14" s="269">
        <v>132</v>
      </c>
      <c r="AL14" s="269">
        <v>1700</v>
      </c>
      <c r="AM14" s="269">
        <v>419</v>
      </c>
      <c r="AN14" s="269">
        <v>26</v>
      </c>
      <c r="AO14" s="269">
        <v>43</v>
      </c>
      <c r="AP14" s="270">
        <v>20422</v>
      </c>
      <c r="AQ14" s="269">
        <v>50</v>
      </c>
      <c r="AR14" s="269">
        <v>3580</v>
      </c>
      <c r="AS14" s="269">
        <v>7</v>
      </c>
      <c r="AT14" s="269">
        <v>0</v>
      </c>
      <c r="AU14" s="269">
        <v>0</v>
      </c>
      <c r="AV14" s="269">
        <v>2</v>
      </c>
      <c r="AW14" s="270">
        <v>3639</v>
      </c>
      <c r="AX14" s="269">
        <v>24061</v>
      </c>
      <c r="AY14" s="270">
        <v>4284</v>
      </c>
      <c r="AZ14" s="270">
        <v>7923</v>
      </c>
      <c r="BA14" s="269">
        <v>28345</v>
      </c>
      <c r="BB14" s="270">
        <v>-23321</v>
      </c>
      <c r="BC14" s="269">
        <v>-15398</v>
      </c>
      <c r="BD14" s="270">
        <v>5024</v>
      </c>
      <c r="BE14" s="271"/>
      <c r="BG14" s="281" t="s">
        <v>454</v>
      </c>
      <c r="BH14" s="283" t="s">
        <v>455</v>
      </c>
      <c r="BI14" s="273">
        <f t="shared" si="0"/>
        <v>24061</v>
      </c>
      <c r="BJ14" s="274">
        <f t="shared" si="1"/>
        <v>23321</v>
      </c>
      <c r="BK14" s="275">
        <f t="shared" si="2"/>
        <v>0.96924483604172729</v>
      </c>
      <c r="BL14" s="276">
        <f t="shared" si="3"/>
        <v>3.0755163958272713E-2</v>
      </c>
      <c r="BM14" s="277"/>
      <c r="BN14" s="281" t="s">
        <v>454</v>
      </c>
      <c r="BO14" s="283" t="s">
        <v>455</v>
      </c>
      <c r="BP14" s="278">
        <f t="shared" si="4"/>
        <v>4284</v>
      </c>
      <c r="BQ14" s="279">
        <f t="shared" si="5"/>
        <v>23321</v>
      </c>
      <c r="BR14" s="280">
        <f t="shared" si="6"/>
        <v>-19037</v>
      </c>
      <c r="BS14" s="277"/>
    </row>
    <row r="15" spans="1:71" x14ac:dyDescent="0.2">
      <c r="A15" s="281" t="s">
        <v>456</v>
      </c>
      <c r="B15" s="282" t="s">
        <v>31</v>
      </c>
      <c r="C15" s="269">
        <v>2</v>
      </c>
      <c r="D15" s="269">
        <v>0</v>
      </c>
      <c r="E15" s="269">
        <v>0</v>
      </c>
      <c r="F15" s="269">
        <v>0</v>
      </c>
      <c r="G15" s="269">
        <v>514</v>
      </c>
      <c r="H15" s="269">
        <v>1</v>
      </c>
      <c r="I15" s="269">
        <v>19</v>
      </c>
      <c r="J15" s="269">
        <v>118</v>
      </c>
      <c r="K15" s="269">
        <v>1</v>
      </c>
      <c r="L15" s="269">
        <v>17</v>
      </c>
      <c r="M15" s="269">
        <v>488</v>
      </c>
      <c r="N15" s="269">
        <v>116</v>
      </c>
      <c r="O15" s="269">
        <v>19</v>
      </c>
      <c r="P15" s="269">
        <v>11</v>
      </c>
      <c r="Q15" s="269">
        <v>54</v>
      </c>
      <c r="R15" s="269">
        <v>31</v>
      </c>
      <c r="S15" s="269">
        <v>130</v>
      </c>
      <c r="T15" s="269">
        <v>101</v>
      </c>
      <c r="U15" s="269">
        <v>294</v>
      </c>
      <c r="V15" s="269">
        <v>108</v>
      </c>
      <c r="W15" s="269">
        <v>260</v>
      </c>
      <c r="X15" s="269">
        <v>22</v>
      </c>
      <c r="Y15" s="269">
        <v>5253</v>
      </c>
      <c r="Z15" s="269">
        <v>0</v>
      </c>
      <c r="AA15" s="269">
        <v>83</v>
      </c>
      <c r="AB15" s="269">
        <v>5</v>
      </c>
      <c r="AC15" s="269">
        <v>59</v>
      </c>
      <c r="AD15" s="269">
        <v>0</v>
      </c>
      <c r="AE15" s="269">
        <v>25</v>
      </c>
      <c r="AF15" s="269">
        <v>3</v>
      </c>
      <c r="AG15" s="269">
        <v>0</v>
      </c>
      <c r="AH15" s="269">
        <v>11</v>
      </c>
      <c r="AI15" s="269">
        <v>332</v>
      </c>
      <c r="AJ15" s="269">
        <v>133</v>
      </c>
      <c r="AK15" s="269">
        <v>8</v>
      </c>
      <c r="AL15" s="269">
        <v>135</v>
      </c>
      <c r="AM15" s="269">
        <v>199</v>
      </c>
      <c r="AN15" s="269">
        <v>6</v>
      </c>
      <c r="AO15" s="269">
        <v>14</v>
      </c>
      <c r="AP15" s="270">
        <v>8572</v>
      </c>
      <c r="AQ15" s="269">
        <v>23</v>
      </c>
      <c r="AR15" s="269">
        <v>522</v>
      </c>
      <c r="AS15" s="269">
        <v>0</v>
      </c>
      <c r="AT15" s="269">
        <v>0</v>
      </c>
      <c r="AU15" s="269">
        <v>0</v>
      </c>
      <c r="AV15" s="269">
        <v>-124</v>
      </c>
      <c r="AW15" s="270">
        <v>421</v>
      </c>
      <c r="AX15" s="269">
        <v>8993</v>
      </c>
      <c r="AY15" s="270">
        <v>4693</v>
      </c>
      <c r="AZ15" s="270">
        <v>5114</v>
      </c>
      <c r="BA15" s="269">
        <v>13686</v>
      </c>
      <c r="BB15" s="270">
        <v>-8066</v>
      </c>
      <c r="BC15" s="269">
        <v>-2952</v>
      </c>
      <c r="BD15" s="270">
        <v>5620</v>
      </c>
      <c r="BE15" s="271"/>
      <c r="BG15" s="281" t="s">
        <v>456</v>
      </c>
      <c r="BH15" s="283" t="s">
        <v>31</v>
      </c>
      <c r="BI15" s="273">
        <f t="shared" si="0"/>
        <v>8993</v>
      </c>
      <c r="BJ15" s="274">
        <f t="shared" si="1"/>
        <v>8066</v>
      </c>
      <c r="BK15" s="275">
        <f t="shared" si="2"/>
        <v>0.89691982653174696</v>
      </c>
      <c r="BL15" s="276">
        <f t="shared" si="3"/>
        <v>0.10308017346825304</v>
      </c>
      <c r="BM15" s="277"/>
      <c r="BN15" s="281" t="s">
        <v>456</v>
      </c>
      <c r="BO15" s="283" t="s">
        <v>31</v>
      </c>
      <c r="BP15" s="278">
        <f t="shared" si="4"/>
        <v>4693</v>
      </c>
      <c r="BQ15" s="279">
        <f t="shared" si="5"/>
        <v>8066</v>
      </c>
      <c r="BR15" s="280">
        <f t="shared" si="6"/>
        <v>-3373</v>
      </c>
      <c r="BS15" s="277"/>
    </row>
    <row r="16" spans="1:71" x14ac:dyDescent="0.2">
      <c r="A16" s="281" t="s">
        <v>457</v>
      </c>
      <c r="B16" s="282" t="s">
        <v>32</v>
      </c>
      <c r="C16" s="269">
        <v>0</v>
      </c>
      <c r="D16" s="269">
        <v>0</v>
      </c>
      <c r="E16" s="269">
        <v>0</v>
      </c>
      <c r="F16" s="269">
        <v>3</v>
      </c>
      <c r="G16" s="269">
        <v>0</v>
      </c>
      <c r="H16" s="269">
        <v>1</v>
      </c>
      <c r="I16" s="269">
        <v>60</v>
      </c>
      <c r="J16" s="269">
        <v>1</v>
      </c>
      <c r="K16" s="269">
        <v>0</v>
      </c>
      <c r="L16" s="269">
        <v>10</v>
      </c>
      <c r="M16" s="269">
        <v>48</v>
      </c>
      <c r="N16" s="269">
        <v>12369</v>
      </c>
      <c r="O16" s="269">
        <v>2</v>
      </c>
      <c r="P16" s="269">
        <v>737</v>
      </c>
      <c r="Q16" s="269">
        <v>970</v>
      </c>
      <c r="R16" s="269">
        <v>659</v>
      </c>
      <c r="S16" s="269">
        <v>159</v>
      </c>
      <c r="T16" s="269">
        <v>16</v>
      </c>
      <c r="U16" s="269">
        <v>1461</v>
      </c>
      <c r="V16" s="269">
        <v>351</v>
      </c>
      <c r="W16" s="269">
        <v>2437</v>
      </c>
      <c r="X16" s="269">
        <v>17</v>
      </c>
      <c r="Y16" s="269">
        <v>2288</v>
      </c>
      <c r="Z16" s="269">
        <v>0</v>
      </c>
      <c r="AA16" s="269">
        <v>0</v>
      </c>
      <c r="AB16" s="269">
        <v>0</v>
      </c>
      <c r="AC16" s="269">
        <v>0</v>
      </c>
      <c r="AD16" s="269">
        <v>0</v>
      </c>
      <c r="AE16" s="269">
        <v>0</v>
      </c>
      <c r="AF16" s="269">
        <v>36</v>
      </c>
      <c r="AG16" s="269">
        <v>0</v>
      </c>
      <c r="AH16" s="269">
        <v>2</v>
      </c>
      <c r="AI16" s="269">
        <v>0</v>
      </c>
      <c r="AJ16" s="269">
        <v>0</v>
      </c>
      <c r="AK16" s="269">
        <v>0</v>
      </c>
      <c r="AL16" s="269">
        <v>24</v>
      </c>
      <c r="AM16" s="269">
        <v>3</v>
      </c>
      <c r="AN16" s="269">
        <v>0</v>
      </c>
      <c r="AO16" s="269">
        <v>12</v>
      </c>
      <c r="AP16" s="270">
        <v>21666</v>
      </c>
      <c r="AQ16" s="269">
        <v>0</v>
      </c>
      <c r="AR16" s="269">
        <v>-134</v>
      </c>
      <c r="AS16" s="269">
        <v>0</v>
      </c>
      <c r="AT16" s="269">
        <v>-327</v>
      </c>
      <c r="AU16" s="269">
        <v>-60</v>
      </c>
      <c r="AV16" s="269">
        <v>-157</v>
      </c>
      <c r="AW16" s="270">
        <v>-678</v>
      </c>
      <c r="AX16" s="269">
        <v>20988</v>
      </c>
      <c r="AY16" s="270">
        <v>17825</v>
      </c>
      <c r="AZ16" s="270">
        <v>17147</v>
      </c>
      <c r="BA16" s="269">
        <v>38813</v>
      </c>
      <c r="BB16" s="270">
        <v>-15788</v>
      </c>
      <c r="BC16" s="269">
        <v>1359</v>
      </c>
      <c r="BD16" s="270">
        <v>23025</v>
      </c>
      <c r="BE16" s="271"/>
      <c r="BG16" s="281" t="s">
        <v>457</v>
      </c>
      <c r="BH16" s="283" t="s">
        <v>32</v>
      </c>
      <c r="BI16" s="273">
        <f t="shared" si="0"/>
        <v>20988</v>
      </c>
      <c r="BJ16" s="274">
        <f t="shared" si="1"/>
        <v>15788</v>
      </c>
      <c r="BK16" s="275">
        <f t="shared" si="2"/>
        <v>0.75223937488088433</v>
      </c>
      <c r="BL16" s="276">
        <f t="shared" si="3"/>
        <v>0.24776062511911567</v>
      </c>
      <c r="BM16" s="277"/>
      <c r="BN16" s="281" t="s">
        <v>457</v>
      </c>
      <c r="BO16" s="283" t="s">
        <v>32</v>
      </c>
      <c r="BP16" s="278">
        <f t="shared" si="4"/>
        <v>17825</v>
      </c>
      <c r="BQ16" s="279">
        <f t="shared" si="5"/>
        <v>15788</v>
      </c>
      <c r="BR16" s="280">
        <f t="shared" si="6"/>
        <v>2037</v>
      </c>
      <c r="BS16" s="277"/>
    </row>
    <row r="17" spans="1:71" x14ac:dyDescent="0.2">
      <c r="A17" s="281" t="s">
        <v>458</v>
      </c>
      <c r="B17" s="282" t="s">
        <v>33</v>
      </c>
      <c r="C17" s="269">
        <v>0</v>
      </c>
      <c r="D17" s="269">
        <v>0</v>
      </c>
      <c r="E17" s="269">
        <v>0</v>
      </c>
      <c r="F17" s="269">
        <v>1</v>
      </c>
      <c r="G17" s="269">
        <v>440</v>
      </c>
      <c r="H17" s="269">
        <v>0</v>
      </c>
      <c r="I17" s="269">
        <v>15</v>
      </c>
      <c r="J17" s="269">
        <v>90</v>
      </c>
      <c r="K17" s="269">
        <v>0</v>
      </c>
      <c r="L17" s="269">
        <v>13</v>
      </c>
      <c r="M17" s="269">
        <v>58</v>
      </c>
      <c r="N17" s="269">
        <v>201</v>
      </c>
      <c r="O17" s="269">
        <v>822</v>
      </c>
      <c r="P17" s="269">
        <v>214</v>
      </c>
      <c r="Q17" s="269">
        <v>318</v>
      </c>
      <c r="R17" s="269">
        <v>139</v>
      </c>
      <c r="S17" s="269">
        <v>261</v>
      </c>
      <c r="T17" s="269">
        <v>134</v>
      </c>
      <c r="U17" s="269">
        <v>2125</v>
      </c>
      <c r="V17" s="269">
        <v>1595</v>
      </c>
      <c r="W17" s="269">
        <v>1098</v>
      </c>
      <c r="X17" s="269">
        <v>69</v>
      </c>
      <c r="Y17" s="269">
        <v>881</v>
      </c>
      <c r="Z17" s="269">
        <v>0</v>
      </c>
      <c r="AA17" s="269">
        <v>5</v>
      </c>
      <c r="AB17" s="269">
        <v>0</v>
      </c>
      <c r="AC17" s="269">
        <v>3</v>
      </c>
      <c r="AD17" s="269">
        <v>0</v>
      </c>
      <c r="AE17" s="269">
        <v>0</v>
      </c>
      <c r="AF17" s="269">
        <v>1</v>
      </c>
      <c r="AG17" s="269">
        <v>1</v>
      </c>
      <c r="AH17" s="269">
        <v>13</v>
      </c>
      <c r="AI17" s="269">
        <v>13</v>
      </c>
      <c r="AJ17" s="269">
        <v>311</v>
      </c>
      <c r="AK17" s="269">
        <v>3</v>
      </c>
      <c r="AL17" s="269">
        <v>71</v>
      </c>
      <c r="AM17" s="269">
        <v>47</v>
      </c>
      <c r="AN17" s="269">
        <v>0</v>
      </c>
      <c r="AO17" s="269">
        <v>10</v>
      </c>
      <c r="AP17" s="270">
        <v>8952</v>
      </c>
      <c r="AQ17" s="269">
        <v>2</v>
      </c>
      <c r="AR17" s="269">
        <v>652</v>
      </c>
      <c r="AS17" s="269">
        <v>0</v>
      </c>
      <c r="AT17" s="269">
        <v>0</v>
      </c>
      <c r="AU17" s="269">
        <v>-73</v>
      </c>
      <c r="AV17" s="269">
        <v>-55</v>
      </c>
      <c r="AW17" s="270">
        <v>526</v>
      </c>
      <c r="AX17" s="269">
        <v>9478</v>
      </c>
      <c r="AY17" s="270">
        <v>1560</v>
      </c>
      <c r="AZ17" s="270">
        <v>2086</v>
      </c>
      <c r="BA17" s="269">
        <v>11038</v>
      </c>
      <c r="BB17" s="270">
        <v>-9079</v>
      </c>
      <c r="BC17" s="269">
        <v>-6993</v>
      </c>
      <c r="BD17" s="270">
        <v>1959</v>
      </c>
      <c r="BE17" s="271"/>
      <c r="BG17" s="281" t="s">
        <v>458</v>
      </c>
      <c r="BH17" s="283" t="s">
        <v>33</v>
      </c>
      <c r="BI17" s="273">
        <f t="shared" si="0"/>
        <v>9478</v>
      </c>
      <c r="BJ17" s="274">
        <f t="shared" si="1"/>
        <v>9079</v>
      </c>
      <c r="BK17" s="275">
        <f t="shared" si="2"/>
        <v>0.95790251107828661</v>
      </c>
      <c r="BL17" s="276">
        <f t="shared" si="3"/>
        <v>4.2097488921713389E-2</v>
      </c>
      <c r="BM17" s="277"/>
      <c r="BN17" s="281" t="s">
        <v>458</v>
      </c>
      <c r="BO17" s="283" t="s">
        <v>33</v>
      </c>
      <c r="BP17" s="278">
        <f t="shared" si="4"/>
        <v>1560</v>
      </c>
      <c r="BQ17" s="279">
        <f t="shared" si="5"/>
        <v>9079</v>
      </c>
      <c r="BR17" s="280">
        <f t="shared" si="6"/>
        <v>-7519</v>
      </c>
      <c r="BS17" s="277"/>
    </row>
    <row r="18" spans="1:71" x14ac:dyDescent="0.2">
      <c r="A18" s="281" t="s">
        <v>459</v>
      </c>
      <c r="B18" s="282" t="s">
        <v>34</v>
      </c>
      <c r="C18" s="269">
        <v>1</v>
      </c>
      <c r="D18" s="269">
        <v>0</v>
      </c>
      <c r="E18" s="269">
        <v>0</v>
      </c>
      <c r="F18" s="269">
        <v>19</v>
      </c>
      <c r="G18" s="269">
        <v>2190</v>
      </c>
      <c r="H18" s="269">
        <v>6</v>
      </c>
      <c r="I18" s="269">
        <v>67</v>
      </c>
      <c r="J18" s="269">
        <v>159</v>
      </c>
      <c r="K18" s="269">
        <v>1</v>
      </c>
      <c r="L18" s="269">
        <v>27</v>
      </c>
      <c r="M18" s="269">
        <v>62</v>
      </c>
      <c r="N18" s="269">
        <v>21</v>
      </c>
      <c r="O18" s="269">
        <v>3</v>
      </c>
      <c r="P18" s="269">
        <v>230</v>
      </c>
      <c r="Q18" s="269">
        <v>303</v>
      </c>
      <c r="R18" s="269">
        <v>233</v>
      </c>
      <c r="S18" s="269">
        <v>276</v>
      </c>
      <c r="T18" s="269">
        <v>60</v>
      </c>
      <c r="U18" s="269">
        <v>897</v>
      </c>
      <c r="V18" s="269">
        <v>1051</v>
      </c>
      <c r="W18" s="269">
        <v>457</v>
      </c>
      <c r="X18" s="269">
        <v>58</v>
      </c>
      <c r="Y18" s="269">
        <v>9392</v>
      </c>
      <c r="Z18" s="269">
        <v>0</v>
      </c>
      <c r="AA18" s="269">
        <v>15</v>
      </c>
      <c r="AB18" s="269">
        <v>2</v>
      </c>
      <c r="AC18" s="269">
        <v>847</v>
      </c>
      <c r="AD18" s="269">
        <v>7</v>
      </c>
      <c r="AE18" s="269">
        <v>110</v>
      </c>
      <c r="AF18" s="269">
        <v>224</v>
      </c>
      <c r="AG18" s="269">
        <v>33</v>
      </c>
      <c r="AH18" s="269">
        <v>279</v>
      </c>
      <c r="AI18" s="269">
        <v>32</v>
      </c>
      <c r="AJ18" s="269">
        <v>55</v>
      </c>
      <c r="AK18" s="269">
        <v>41</v>
      </c>
      <c r="AL18" s="269">
        <v>180</v>
      </c>
      <c r="AM18" s="269">
        <v>379</v>
      </c>
      <c r="AN18" s="269">
        <v>0</v>
      </c>
      <c r="AO18" s="269">
        <v>14</v>
      </c>
      <c r="AP18" s="270">
        <v>17731</v>
      </c>
      <c r="AQ18" s="269">
        <v>58</v>
      </c>
      <c r="AR18" s="269">
        <v>1080</v>
      </c>
      <c r="AS18" s="269">
        <v>1</v>
      </c>
      <c r="AT18" s="269">
        <v>193</v>
      </c>
      <c r="AU18" s="269">
        <v>190</v>
      </c>
      <c r="AV18" s="269">
        <v>-19</v>
      </c>
      <c r="AW18" s="270">
        <v>1503</v>
      </c>
      <c r="AX18" s="269">
        <v>19234</v>
      </c>
      <c r="AY18" s="270">
        <v>2703</v>
      </c>
      <c r="AZ18" s="270">
        <v>4206</v>
      </c>
      <c r="BA18" s="269">
        <v>21937</v>
      </c>
      <c r="BB18" s="270">
        <v>-18807</v>
      </c>
      <c r="BC18" s="269">
        <v>-14601</v>
      </c>
      <c r="BD18" s="270">
        <v>3130</v>
      </c>
      <c r="BE18" s="271"/>
      <c r="BG18" s="281" t="s">
        <v>459</v>
      </c>
      <c r="BH18" s="283" t="s">
        <v>34</v>
      </c>
      <c r="BI18" s="273">
        <f t="shared" si="0"/>
        <v>19234</v>
      </c>
      <c r="BJ18" s="274">
        <f t="shared" si="1"/>
        <v>18807</v>
      </c>
      <c r="BK18" s="275">
        <f t="shared" si="2"/>
        <v>0.97779972964541961</v>
      </c>
      <c r="BL18" s="276">
        <f t="shared" si="3"/>
        <v>2.2200270354580387E-2</v>
      </c>
      <c r="BM18" s="277"/>
      <c r="BN18" s="281" t="s">
        <v>459</v>
      </c>
      <c r="BO18" s="283" t="s">
        <v>34</v>
      </c>
      <c r="BP18" s="278">
        <f t="shared" si="4"/>
        <v>2703</v>
      </c>
      <c r="BQ18" s="279">
        <f t="shared" si="5"/>
        <v>18807</v>
      </c>
      <c r="BR18" s="280">
        <f t="shared" si="6"/>
        <v>-16104</v>
      </c>
      <c r="BS18" s="277"/>
    </row>
    <row r="19" spans="1:71" x14ac:dyDescent="0.2">
      <c r="A19" s="281" t="s">
        <v>460</v>
      </c>
      <c r="B19" s="284" t="s">
        <v>269</v>
      </c>
      <c r="C19" s="269">
        <v>0</v>
      </c>
      <c r="D19" s="269">
        <v>0</v>
      </c>
      <c r="E19" s="269">
        <v>0</v>
      </c>
      <c r="F19" s="269">
        <v>3</v>
      </c>
      <c r="G19" s="269">
        <v>0</v>
      </c>
      <c r="H19" s="269">
        <v>0</v>
      </c>
      <c r="I19" s="269">
        <v>7</v>
      </c>
      <c r="J19" s="269">
        <v>0</v>
      </c>
      <c r="K19" s="269">
        <v>0</v>
      </c>
      <c r="L19" s="269">
        <v>2</v>
      </c>
      <c r="M19" s="269">
        <v>12</v>
      </c>
      <c r="N19" s="269">
        <v>3</v>
      </c>
      <c r="O19" s="269">
        <v>0</v>
      </c>
      <c r="P19" s="269">
        <v>4</v>
      </c>
      <c r="Q19" s="269">
        <v>1331</v>
      </c>
      <c r="R19" s="269">
        <v>283</v>
      </c>
      <c r="S19" s="269">
        <v>106</v>
      </c>
      <c r="T19" s="269">
        <v>6</v>
      </c>
      <c r="U19" s="269">
        <v>435</v>
      </c>
      <c r="V19" s="269">
        <v>86</v>
      </c>
      <c r="W19" s="269">
        <v>358</v>
      </c>
      <c r="X19" s="269">
        <v>3</v>
      </c>
      <c r="Y19" s="269">
        <v>630</v>
      </c>
      <c r="Z19" s="269">
        <v>0</v>
      </c>
      <c r="AA19" s="269">
        <v>192</v>
      </c>
      <c r="AB19" s="269">
        <v>0</v>
      </c>
      <c r="AC19" s="269">
        <v>1</v>
      </c>
      <c r="AD19" s="269">
        <v>0</v>
      </c>
      <c r="AE19" s="269">
        <v>0</v>
      </c>
      <c r="AF19" s="269">
        <v>18</v>
      </c>
      <c r="AG19" s="269">
        <v>0</v>
      </c>
      <c r="AH19" s="269">
        <v>21</v>
      </c>
      <c r="AI19" s="269">
        <v>0</v>
      </c>
      <c r="AJ19" s="269">
        <v>0</v>
      </c>
      <c r="AK19" s="269">
        <v>0</v>
      </c>
      <c r="AL19" s="269">
        <v>1427</v>
      </c>
      <c r="AM19" s="269">
        <v>1</v>
      </c>
      <c r="AN19" s="269">
        <v>0</v>
      </c>
      <c r="AO19" s="269">
        <v>0</v>
      </c>
      <c r="AP19" s="270">
        <v>4929</v>
      </c>
      <c r="AQ19" s="269">
        <v>0</v>
      </c>
      <c r="AR19" s="269">
        <v>51</v>
      </c>
      <c r="AS19" s="269">
        <v>0</v>
      </c>
      <c r="AT19" s="269">
        <v>1769</v>
      </c>
      <c r="AU19" s="269">
        <v>2099</v>
      </c>
      <c r="AV19" s="269">
        <v>152</v>
      </c>
      <c r="AW19" s="270">
        <v>4071</v>
      </c>
      <c r="AX19" s="269">
        <v>9000</v>
      </c>
      <c r="AY19" s="270">
        <v>7810</v>
      </c>
      <c r="AZ19" s="270">
        <v>11881</v>
      </c>
      <c r="BA19" s="269">
        <v>16810</v>
      </c>
      <c r="BB19" s="270">
        <v>-8680</v>
      </c>
      <c r="BC19" s="269">
        <v>3201</v>
      </c>
      <c r="BD19" s="270">
        <v>8130</v>
      </c>
      <c r="BE19" s="271"/>
      <c r="BG19" s="281" t="s">
        <v>460</v>
      </c>
      <c r="BH19" s="285" t="s">
        <v>269</v>
      </c>
      <c r="BI19" s="273">
        <f t="shared" si="0"/>
        <v>9000</v>
      </c>
      <c r="BJ19" s="274">
        <f t="shared" si="1"/>
        <v>8680</v>
      </c>
      <c r="BK19" s="275">
        <f t="shared" si="2"/>
        <v>0.96444444444444444</v>
      </c>
      <c r="BL19" s="276">
        <f t="shared" si="3"/>
        <v>3.5555555555555562E-2</v>
      </c>
      <c r="BM19" s="277"/>
      <c r="BN19" s="281" t="s">
        <v>460</v>
      </c>
      <c r="BO19" s="285" t="s">
        <v>269</v>
      </c>
      <c r="BP19" s="278">
        <f t="shared" si="4"/>
        <v>7810</v>
      </c>
      <c r="BQ19" s="279">
        <f t="shared" si="5"/>
        <v>8680</v>
      </c>
      <c r="BR19" s="280">
        <f t="shared" si="6"/>
        <v>-870</v>
      </c>
      <c r="BS19" s="277"/>
    </row>
    <row r="20" spans="1:71" x14ac:dyDescent="0.2">
      <c r="A20" s="281" t="s">
        <v>461</v>
      </c>
      <c r="B20" s="284" t="s">
        <v>270</v>
      </c>
      <c r="C20" s="269">
        <v>0</v>
      </c>
      <c r="D20" s="269">
        <v>0</v>
      </c>
      <c r="E20" s="269">
        <v>0</v>
      </c>
      <c r="F20" s="269">
        <v>3</v>
      </c>
      <c r="G20" s="269">
        <v>0</v>
      </c>
      <c r="H20" s="269">
        <v>0</v>
      </c>
      <c r="I20" s="269">
        <v>1</v>
      </c>
      <c r="J20" s="269">
        <v>0</v>
      </c>
      <c r="K20" s="269">
        <v>0</v>
      </c>
      <c r="L20" s="269">
        <v>14</v>
      </c>
      <c r="M20" s="269">
        <v>8</v>
      </c>
      <c r="N20" s="269">
        <v>4</v>
      </c>
      <c r="O20" s="269">
        <v>0</v>
      </c>
      <c r="P20" s="269">
        <v>2</v>
      </c>
      <c r="Q20" s="269">
        <v>41</v>
      </c>
      <c r="R20" s="269">
        <v>1053</v>
      </c>
      <c r="S20" s="269">
        <v>13</v>
      </c>
      <c r="T20" s="269">
        <v>9</v>
      </c>
      <c r="U20" s="269">
        <v>77</v>
      </c>
      <c r="V20" s="269">
        <v>36</v>
      </c>
      <c r="W20" s="269">
        <v>41</v>
      </c>
      <c r="X20" s="269">
        <v>0</v>
      </c>
      <c r="Y20" s="269">
        <v>7</v>
      </c>
      <c r="Z20" s="269">
        <v>0</v>
      </c>
      <c r="AA20" s="269">
        <v>5</v>
      </c>
      <c r="AB20" s="269">
        <v>0</v>
      </c>
      <c r="AC20" s="269">
        <v>1</v>
      </c>
      <c r="AD20" s="269">
        <v>0</v>
      </c>
      <c r="AE20" s="269">
        <v>0</v>
      </c>
      <c r="AF20" s="269">
        <v>6</v>
      </c>
      <c r="AG20" s="269">
        <v>0</v>
      </c>
      <c r="AH20" s="269">
        <v>1</v>
      </c>
      <c r="AI20" s="269">
        <v>0</v>
      </c>
      <c r="AJ20" s="269">
        <v>0</v>
      </c>
      <c r="AK20" s="269">
        <v>0</v>
      </c>
      <c r="AL20" s="269">
        <v>2109</v>
      </c>
      <c r="AM20" s="269">
        <v>1</v>
      </c>
      <c r="AN20" s="269">
        <v>0</v>
      </c>
      <c r="AO20" s="269">
        <v>0</v>
      </c>
      <c r="AP20" s="270">
        <v>3432</v>
      </c>
      <c r="AQ20" s="269">
        <v>0</v>
      </c>
      <c r="AR20" s="269">
        <v>30</v>
      </c>
      <c r="AS20" s="269">
        <v>0</v>
      </c>
      <c r="AT20" s="269">
        <v>1043</v>
      </c>
      <c r="AU20" s="269">
        <v>3574</v>
      </c>
      <c r="AV20" s="269">
        <v>12</v>
      </c>
      <c r="AW20" s="270">
        <v>4659</v>
      </c>
      <c r="AX20" s="269">
        <v>8091</v>
      </c>
      <c r="AY20" s="270">
        <v>6902</v>
      </c>
      <c r="AZ20" s="270">
        <v>11561</v>
      </c>
      <c r="BA20" s="269">
        <v>14993</v>
      </c>
      <c r="BB20" s="270">
        <v>-8091</v>
      </c>
      <c r="BC20" s="269">
        <v>3470</v>
      </c>
      <c r="BD20" s="270">
        <v>6902</v>
      </c>
      <c r="BE20" s="271"/>
      <c r="BG20" s="281" t="s">
        <v>461</v>
      </c>
      <c r="BH20" s="285" t="s">
        <v>270</v>
      </c>
      <c r="BI20" s="273">
        <f t="shared" si="0"/>
        <v>8091</v>
      </c>
      <c r="BJ20" s="274">
        <f t="shared" si="1"/>
        <v>8091</v>
      </c>
      <c r="BK20" s="275">
        <f t="shared" si="2"/>
        <v>1</v>
      </c>
      <c r="BL20" s="276">
        <f t="shared" si="3"/>
        <v>0</v>
      </c>
      <c r="BM20" s="277"/>
      <c r="BN20" s="281" t="s">
        <v>461</v>
      </c>
      <c r="BO20" s="285" t="s">
        <v>270</v>
      </c>
      <c r="BP20" s="278">
        <f t="shared" si="4"/>
        <v>6902</v>
      </c>
      <c r="BQ20" s="279">
        <f t="shared" si="5"/>
        <v>8091</v>
      </c>
      <c r="BR20" s="280">
        <f t="shared" si="6"/>
        <v>-1189</v>
      </c>
      <c r="BS20" s="277"/>
    </row>
    <row r="21" spans="1:71" x14ac:dyDescent="0.2">
      <c r="A21" s="281" t="s">
        <v>462</v>
      </c>
      <c r="B21" s="284" t="s">
        <v>271</v>
      </c>
      <c r="C21" s="269">
        <v>0</v>
      </c>
      <c r="D21" s="269">
        <v>0</v>
      </c>
      <c r="E21" s="269">
        <v>0</v>
      </c>
      <c r="F21" s="269">
        <v>0</v>
      </c>
      <c r="G21" s="269">
        <v>0</v>
      </c>
      <c r="H21" s="269">
        <v>0</v>
      </c>
      <c r="I21" s="269">
        <v>0</v>
      </c>
      <c r="J21" s="269">
        <v>0</v>
      </c>
      <c r="K21" s="269">
        <v>0</v>
      </c>
      <c r="L21" s="269">
        <v>0</v>
      </c>
      <c r="M21" s="269">
        <v>0</v>
      </c>
      <c r="N21" s="269">
        <v>0</v>
      </c>
      <c r="O21" s="269">
        <v>0</v>
      </c>
      <c r="P21" s="269">
        <v>0</v>
      </c>
      <c r="Q21" s="269">
        <v>23</v>
      </c>
      <c r="R21" s="269">
        <v>40</v>
      </c>
      <c r="S21" s="269">
        <v>605</v>
      </c>
      <c r="T21" s="269">
        <v>0</v>
      </c>
      <c r="U21" s="269">
        <v>30</v>
      </c>
      <c r="V21" s="269">
        <v>50</v>
      </c>
      <c r="W21" s="269">
        <v>18</v>
      </c>
      <c r="X21" s="269">
        <v>1</v>
      </c>
      <c r="Y21" s="269">
        <v>18</v>
      </c>
      <c r="Z21" s="269">
        <v>0</v>
      </c>
      <c r="AA21" s="269">
        <v>2</v>
      </c>
      <c r="AB21" s="269">
        <v>0</v>
      </c>
      <c r="AC21" s="269">
        <v>318</v>
      </c>
      <c r="AD21" s="269">
        <v>0</v>
      </c>
      <c r="AE21" s="269">
        <v>0</v>
      </c>
      <c r="AF21" s="269">
        <v>3</v>
      </c>
      <c r="AG21" s="269">
        <v>2</v>
      </c>
      <c r="AH21" s="269">
        <v>203</v>
      </c>
      <c r="AI21" s="269">
        <v>0</v>
      </c>
      <c r="AJ21" s="269">
        <v>2576</v>
      </c>
      <c r="AK21" s="269">
        <v>0</v>
      </c>
      <c r="AL21" s="269">
        <v>714</v>
      </c>
      <c r="AM21" s="269">
        <v>108</v>
      </c>
      <c r="AN21" s="269">
        <v>43</v>
      </c>
      <c r="AO21" s="269">
        <v>18</v>
      </c>
      <c r="AP21" s="270">
        <v>4772</v>
      </c>
      <c r="AQ21" s="269">
        <v>41</v>
      </c>
      <c r="AR21" s="269">
        <v>377</v>
      </c>
      <c r="AS21" s="269">
        <v>1</v>
      </c>
      <c r="AT21" s="269">
        <v>5149</v>
      </c>
      <c r="AU21" s="269">
        <v>2290</v>
      </c>
      <c r="AV21" s="269">
        <v>288</v>
      </c>
      <c r="AW21" s="270">
        <v>8146</v>
      </c>
      <c r="AX21" s="269">
        <v>12918</v>
      </c>
      <c r="AY21" s="270">
        <v>2708</v>
      </c>
      <c r="AZ21" s="270">
        <v>10854</v>
      </c>
      <c r="BA21" s="269">
        <v>15626</v>
      </c>
      <c r="BB21" s="270">
        <v>-8797</v>
      </c>
      <c r="BC21" s="269">
        <v>2057</v>
      </c>
      <c r="BD21" s="270">
        <v>6829</v>
      </c>
      <c r="BE21" s="271"/>
      <c r="BG21" s="281" t="s">
        <v>462</v>
      </c>
      <c r="BH21" s="285" t="s">
        <v>271</v>
      </c>
      <c r="BI21" s="273">
        <f t="shared" si="0"/>
        <v>12918</v>
      </c>
      <c r="BJ21" s="274">
        <f t="shared" si="1"/>
        <v>8797</v>
      </c>
      <c r="BK21" s="275">
        <f t="shared" si="2"/>
        <v>0.68098776900448987</v>
      </c>
      <c r="BL21" s="276">
        <f t="shared" si="3"/>
        <v>0.31901223099551013</v>
      </c>
      <c r="BM21" s="277"/>
      <c r="BN21" s="281" t="s">
        <v>462</v>
      </c>
      <c r="BO21" s="285" t="s">
        <v>271</v>
      </c>
      <c r="BP21" s="278">
        <f t="shared" si="4"/>
        <v>2708</v>
      </c>
      <c r="BQ21" s="279">
        <f t="shared" si="5"/>
        <v>8797</v>
      </c>
      <c r="BR21" s="280">
        <f t="shared" si="6"/>
        <v>-6089</v>
      </c>
      <c r="BS21" s="277"/>
    </row>
    <row r="22" spans="1:71" x14ac:dyDescent="0.2">
      <c r="A22" s="281" t="s">
        <v>463</v>
      </c>
      <c r="B22" s="284" t="s">
        <v>281</v>
      </c>
      <c r="C22" s="269">
        <v>0</v>
      </c>
      <c r="D22" s="269">
        <v>0</v>
      </c>
      <c r="E22" s="269">
        <v>0</v>
      </c>
      <c r="F22" s="269">
        <v>0</v>
      </c>
      <c r="G22" s="269">
        <v>0</v>
      </c>
      <c r="H22" s="269">
        <v>0</v>
      </c>
      <c r="I22" s="269">
        <v>0</v>
      </c>
      <c r="J22" s="269">
        <v>0</v>
      </c>
      <c r="K22" s="269">
        <v>0</v>
      </c>
      <c r="L22" s="269">
        <v>0</v>
      </c>
      <c r="M22" s="269">
        <v>0</v>
      </c>
      <c r="N22" s="269">
        <v>0</v>
      </c>
      <c r="O22" s="269">
        <v>0</v>
      </c>
      <c r="P22" s="269">
        <v>9</v>
      </c>
      <c r="Q22" s="269">
        <v>64</v>
      </c>
      <c r="R22" s="269">
        <v>68</v>
      </c>
      <c r="S22" s="269">
        <v>961</v>
      </c>
      <c r="T22" s="269">
        <v>816</v>
      </c>
      <c r="U22" s="269">
        <v>4780</v>
      </c>
      <c r="V22" s="269">
        <v>12260</v>
      </c>
      <c r="W22" s="269">
        <v>493</v>
      </c>
      <c r="X22" s="269">
        <v>38</v>
      </c>
      <c r="Y22" s="269">
        <v>31</v>
      </c>
      <c r="Z22" s="269">
        <v>0</v>
      </c>
      <c r="AA22" s="269">
        <v>0</v>
      </c>
      <c r="AB22" s="269">
        <v>0</v>
      </c>
      <c r="AC22" s="269">
        <v>7</v>
      </c>
      <c r="AD22" s="269">
        <v>1</v>
      </c>
      <c r="AE22" s="269">
        <v>0</v>
      </c>
      <c r="AF22" s="269">
        <v>1</v>
      </c>
      <c r="AG22" s="269">
        <v>24</v>
      </c>
      <c r="AH22" s="269">
        <v>140</v>
      </c>
      <c r="AI22" s="269">
        <v>215</v>
      </c>
      <c r="AJ22" s="269">
        <v>0</v>
      </c>
      <c r="AK22" s="269">
        <v>0</v>
      </c>
      <c r="AL22" s="269">
        <v>2134</v>
      </c>
      <c r="AM22" s="269">
        <v>1</v>
      </c>
      <c r="AN22" s="269">
        <v>20</v>
      </c>
      <c r="AO22" s="269">
        <v>26</v>
      </c>
      <c r="AP22" s="270">
        <v>22089</v>
      </c>
      <c r="AQ22" s="269">
        <v>1</v>
      </c>
      <c r="AR22" s="269">
        <v>605</v>
      </c>
      <c r="AS22" s="269">
        <v>0</v>
      </c>
      <c r="AT22" s="269">
        <v>0</v>
      </c>
      <c r="AU22" s="269">
        <v>0</v>
      </c>
      <c r="AV22" s="269">
        <v>-165</v>
      </c>
      <c r="AW22" s="270">
        <v>441</v>
      </c>
      <c r="AX22" s="269">
        <v>22530</v>
      </c>
      <c r="AY22" s="270">
        <v>2600</v>
      </c>
      <c r="AZ22" s="270">
        <v>3041</v>
      </c>
      <c r="BA22" s="269">
        <v>25130</v>
      </c>
      <c r="BB22" s="270">
        <v>-22312</v>
      </c>
      <c r="BC22" s="269">
        <v>-19271</v>
      </c>
      <c r="BD22" s="270">
        <v>2818</v>
      </c>
      <c r="BE22" s="271"/>
      <c r="BG22" s="281" t="s">
        <v>463</v>
      </c>
      <c r="BH22" s="285" t="s">
        <v>281</v>
      </c>
      <c r="BI22" s="273">
        <f t="shared" si="0"/>
        <v>22530</v>
      </c>
      <c r="BJ22" s="274">
        <f t="shared" si="1"/>
        <v>22312</v>
      </c>
      <c r="BK22" s="275">
        <f t="shared" si="2"/>
        <v>0.99032401242787393</v>
      </c>
      <c r="BL22" s="276">
        <f t="shared" si="3"/>
        <v>9.6759875721260657E-3</v>
      </c>
      <c r="BM22" s="277"/>
      <c r="BN22" s="281" t="s">
        <v>463</v>
      </c>
      <c r="BO22" s="285" t="s">
        <v>281</v>
      </c>
      <c r="BP22" s="278">
        <f t="shared" si="4"/>
        <v>2600</v>
      </c>
      <c r="BQ22" s="279">
        <f t="shared" si="5"/>
        <v>22312</v>
      </c>
      <c r="BR22" s="280">
        <f t="shared" si="6"/>
        <v>-19712</v>
      </c>
      <c r="BS22" s="277"/>
    </row>
    <row r="23" spans="1:71" x14ac:dyDescent="0.2">
      <c r="A23" s="281" t="s">
        <v>464</v>
      </c>
      <c r="B23" s="282" t="s">
        <v>35</v>
      </c>
      <c r="C23" s="269">
        <v>0</v>
      </c>
      <c r="D23" s="269">
        <v>0</v>
      </c>
      <c r="E23" s="269">
        <v>0</v>
      </c>
      <c r="F23" s="269">
        <v>0</v>
      </c>
      <c r="G23" s="269">
        <v>0</v>
      </c>
      <c r="H23" s="269">
        <v>0</v>
      </c>
      <c r="I23" s="269">
        <v>1</v>
      </c>
      <c r="J23" s="269">
        <v>0</v>
      </c>
      <c r="K23" s="269">
        <v>0</v>
      </c>
      <c r="L23" s="269">
        <v>0</v>
      </c>
      <c r="M23" s="269">
        <v>0</v>
      </c>
      <c r="N23" s="269">
        <v>0</v>
      </c>
      <c r="O23" s="269">
        <v>0</v>
      </c>
      <c r="P23" s="269">
        <v>3</v>
      </c>
      <c r="Q23" s="269">
        <v>199</v>
      </c>
      <c r="R23" s="269">
        <v>163</v>
      </c>
      <c r="S23" s="269">
        <v>137</v>
      </c>
      <c r="T23" s="269">
        <v>59</v>
      </c>
      <c r="U23" s="269">
        <v>3787</v>
      </c>
      <c r="V23" s="269">
        <v>736</v>
      </c>
      <c r="W23" s="269">
        <v>1455</v>
      </c>
      <c r="X23" s="269">
        <v>7</v>
      </c>
      <c r="Y23" s="269">
        <v>780</v>
      </c>
      <c r="Z23" s="269">
        <v>0</v>
      </c>
      <c r="AA23" s="269">
        <v>4</v>
      </c>
      <c r="AB23" s="269">
        <v>0</v>
      </c>
      <c r="AC23" s="269">
        <v>62</v>
      </c>
      <c r="AD23" s="269">
        <v>0</v>
      </c>
      <c r="AE23" s="269">
        <v>5</v>
      </c>
      <c r="AF23" s="269">
        <v>33</v>
      </c>
      <c r="AG23" s="269">
        <v>2</v>
      </c>
      <c r="AH23" s="269">
        <v>116</v>
      </c>
      <c r="AI23" s="269">
        <v>91</v>
      </c>
      <c r="AJ23" s="269">
        <v>18</v>
      </c>
      <c r="AK23" s="269">
        <v>0</v>
      </c>
      <c r="AL23" s="269">
        <v>1212</v>
      </c>
      <c r="AM23" s="269">
        <v>23</v>
      </c>
      <c r="AN23" s="269">
        <v>0</v>
      </c>
      <c r="AO23" s="269">
        <v>3</v>
      </c>
      <c r="AP23" s="270">
        <v>8896</v>
      </c>
      <c r="AQ23" s="269">
        <v>155</v>
      </c>
      <c r="AR23" s="269">
        <v>11938</v>
      </c>
      <c r="AS23" s="269">
        <v>0</v>
      </c>
      <c r="AT23" s="269">
        <v>3377</v>
      </c>
      <c r="AU23" s="269">
        <v>2338</v>
      </c>
      <c r="AV23" s="269">
        <v>286</v>
      </c>
      <c r="AW23" s="270">
        <v>18094</v>
      </c>
      <c r="AX23" s="269">
        <v>26990</v>
      </c>
      <c r="AY23" s="270">
        <v>26161</v>
      </c>
      <c r="AZ23" s="270">
        <v>44255</v>
      </c>
      <c r="BA23" s="269">
        <v>53151</v>
      </c>
      <c r="BB23" s="270">
        <v>-21329</v>
      </c>
      <c r="BC23" s="269">
        <v>22926</v>
      </c>
      <c r="BD23" s="270">
        <v>31822</v>
      </c>
      <c r="BE23" s="271"/>
      <c r="BG23" s="281" t="s">
        <v>464</v>
      </c>
      <c r="BH23" s="283" t="s">
        <v>35</v>
      </c>
      <c r="BI23" s="273">
        <f t="shared" si="0"/>
        <v>26990</v>
      </c>
      <c r="BJ23" s="274">
        <f t="shared" si="1"/>
        <v>21329</v>
      </c>
      <c r="BK23" s="275">
        <f t="shared" si="2"/>
        <v>0.79025565024082989</v>
      </c>
      <c r="BL23" s="276">
        <f t="shared" si="3"/>
        <v>0.20974434975917011</v>
      </c>
      <c r="BM23" s="277"/>
      <c r="BN23" s="281" t="s">
        <v>464</v>
      </c>
      <c r="BO23" s="283" t="s">
        <v>35</v>
      </c>
      <c r="BP23" s="278">
        <f t="shared" si="4"/>
        <v>26161</v>
      </c>
      <c r="BQ23" s="279">
        <f t="shared" si="5"/>
        <v>21329</v>
      </c>
      <c r="BR23" s="280">
        <f t="shared" si="6"/>
        <v>4832</v>
      </c>
      <c r="BS23" s="277"/>
    </row>
    <row r="24" spans="1:71" x14ac:dyDescent="0.2">
      <c r="A24" s="281" t="s">
        <v>465</v>
      </c>
      <c r="B24" s="282" t="s">
        <v>466</v>
      </c>
      <c r="C24" s="269">
        <v>0</v>
      </c>
      <c r="D24" s="269">
        <v>0</v>
      </c>
      <c r="E24" s="269">
        <v>0</v>
      </c>
      <c r="F24" s="269">
        <v>0</v>
      </c>
      <c r="G24" s="269">
        <v>5</v>
      </c>
      <c r="H24" s="269">
        <v>0</v>
      </c>
      <c r="I24" s="269">
        <v>0</v>
      </c>
      <c r="J24" s="269">
        <v>1</v>
      </c>
      <c r="K24" s="269">
        <v>0</v>
      </c>
      <c r="L24" s="269">
        <v>0</v>
      </c>
      <c r="M24" s="269">
        <v>0</v>
      </c>
      <c r="N24" s="269">
        <v>0</v>
      </c>
      <c r="O24" s="269">
        <v>0</v>
      </c>
      <c r="P24" s="269">
        <v>0</v>
      </c>
      <c r="Q24" s="269">
        <v>6</v>
      </c>
      <c r="R24" s="269">
        <v>2</v>
      </c>
      <c r="S24" s="269">
        <v>0</v>
      </c>
      <c r="T24" s="269">
        <v>0</v>
      </c>
      <c r="U24" s="269">
        <v>1</v>
      </c>
      <c r="V24" s="269">
        <v>1018</v>
      </c>
      <c r="W24" s="269">
        <v>287</v>
      </c>
      <c r="X24" s="269">
        <v>0</v>
      </c>
      <c r="Y24" s="269">
        <v>161</v>
      </c>
      <c r="Z24" s="269">
        <v>0</v>
      </c>
      <c r="AA24" s="269">
        <v>0</v>
      </c>
      <c r="AB24" s="269">
        <v>0</v>
      </c>
      <c r="AC24" s="269">
        <v>84</v>
      </c>
      <c r="AD24" s="269">
        <v>7</v>
      </c>
      <c r="AE24" s="269">
        <v>24</v>
      </c>
      <c r="AF24" s="269">
        <v>23</v>
      </c>
      <c r="AG24" s="269">
        <v>3</v>
      </c>
      <c r="AH24" s="269">
        <v>106</v>
      </c>
      <c r="AI24" s="269">
        <v>14</v>
      </c>
      <c r="AJ24" s="269">
        <v>3</v>
      </c>
      <c r="AK24" s="269">
        <v>0</v>
      </c>
      <c r="AL24" s="269">
        <v>142</v>
      </c>
      <c r="AM24" s="269">
        <v>20</v>
      </c>
      <c r="AN24" s="269">
        <v>0</v>
      </c>
      <c r="AO24" s="269">
        <v>0</v>
      </c>
      <c r="AP24" s="270">
        <v>1907</v>
      </c>
      <c r="AQ24" s="269">
        <v>18</v>
      </c>
      <c r="AR24" s="269">
        <v>13417</v>
      </c>
      <c r="AS24" s="269">
        <v>0</v>
      </c>
      <c r="AT24" s="269">
        <v>9941</v>
      </c>
      <c r="AU24" s="269">
        <v>1041</v>
      </c>
      <c r="AV24" s="269">
        <v>-268</v>
      </c>
      <c r="AW24" s="270">
        <v>24149</v>
      </c>
      <c r="AX24" s="269">
        <v>26056</v>
      </c>
      <c r="AY24" s="270">
        <v>23683</v>
      </c>
      <c r="AZ24" s="270">
        <v>47832</v>
      </c>
      <c r="BA24" s="269">
        <v>49739</v>
      </c>
      <c r="BB24" s="270">
        <v>-11677</v>
      </c>
      <c r="BC24" s="269">
        <v>36155</v>
      </c>
      <c r="BD24" s="270">
        <v>38062</v>
      </c>
      <c r="BE24" s="271"/>
      <c r="BG24" s="281" t="s">
        <v>465</v>
      </c>
      <c r="BH24" s="283" t="s">
        <v>466</v>
      </c>
      <c r="BI24" s="273">
        <f t="shared" si="0"/>
        <v>26056</v>
      </c>
      <c r="BJ24" s="274">
        <f t="shared" si="1"/>
        <v>11677</v>
      </c>
      <c r="BK24" s="275">
        <f t="shared" si="2"/>
        <v>0.44815013816395455</v>
      </c>
      <c r="BL24" s="276">
        <f t="shared" si="3"/>
        <v>0.55184986183604545</v>
      </c>
      <c r="BM24" s="277"/>
      <c r="BN24" s="281" t="s">
        <v>465</v>
      </c>
      <c r="BO24" s="283" t="s">
        <v>466</v>
      </c>
      <c r="BP24" s="278">
        <f t="shared" si="4"/>
        <v>23683</v>
      </c>
      <c r="BQ24" s="279">
        <f t="shared" si="5"/>
        <v>11677</v>
      </c>
      <c r="BR24" s="280">
        <f t="shared" si="6"/>
        <v>12006</v>
      </c>
      <c r="BS24" s="277"/>
    </row>
    <row r="25" spans="1:71" x14ac:dyDescent="0.2">
      <c r="A25" s="281" t="s">
        <v>467</v>
      </c>
      <c r="B25" s="282" t="s">
        <v>192</v>
      </c>
      <c r="C25" s="269">
        <v>0</v>
      </c>
      <c r="D25" s="269">
        <v>0</v>
      </c>
      <c r="E25" s="269">
        <v>3</v>
      </c>
      <c r="F25" s="269">
        <v>0</v>
      </c>
      <c r="G25" s="269">
        <v>0</v>
      </c>
      <c r="H25" s="269">
        <v>0</v>
      </c>
      <c r="I25" s="269">
        <v>0</v>
      </c>
      <c r="J25" s="269">
        <v>0</v>
      </c>
      <c r="K25" s="269">
        <v>0</v>
      </c>
      <c r="L25" s="269">
        <v>0</v>
      </c>
      <c r="M25" s="269">
        <v>0</v>
      </c>
      <c r="N25" s="269">
        <v>0</v>
      </c>
      <c r="O25" s="269">
        <v>0</v>
      </c>
      <c r="P25" s="269">
        <v>0</v>
      </c>
      <c r="Q25" s="269">
        <v>0</v>
      </c>
      <c r="R25" s="269">
        <v>3</v>
      </c>
      <c r="S25" s="269">
        <v>0</v>
      </c>
      <c r="T25" s="269">
        <v>0</v>
      </c>
      <c r="U25" s="269">
        <v>0</v>
      </c>
      <c r="V25" s="269">
        <v>0</v>
      </c>
      <c r="W25" s="269">
        <v>20665</v>
      </c>
      <c r="X25" s="269">
        <v>0</v>
      </c>
      <c r="Y25" s="269">
        <v>0</v>
      </c>
      <c r="Z25" s="269">
        <v>0</v>
      </c>
      <c r="AA25" s="269">
        <v>0</v>
      </c>
      <c r="AB25" s="269">
        <v>0</v>
      </c>
      <c r="AC25" s="269">
        <v>0</v>
      </c>
      <c r="AD25" s="269">
        <v>0</v>
      </c>
      <c r="AE25" s="269">
        <v>0</v>
      </c>
      <c r="AF25" s="269">
        <v>2149</v>
      </c>
      <c r="AG25" s="269">
        <v>0</v>
      </c>
      <c r="AH25" s="269">
        <v>344</v>
      </c>
      <c r="AI25" s="269">
        <v>13</v>
      </c>
      <c r="AJ25" s="269">
        <v>0</v>
      </c>
      <c r="AK25" s="269">
        <v>0</v>
      </c>
      <c r="AL25" s="269">
        <v>5187</v>
      </c>
      <c r="AM25" s="269">
        <v>3</v>
      </c>
      <c r="AN25" s="269">
        <v>0</v>
      </c>
      <c r="AO25" s="269">
        <v>0</v>
      </c>
      <c r="AP25" s="270">
        <v>28367</v>
      </c>
      <c r="AQ25" s="269">
        <v>0</v>
      </c>
      <c r="AR25" s="269">
        <v>22885</v>
      </c>
      <c r="AS25" s="269">
        <v>0</v>
      </c>
      <c r="AT25" s="269">
        <v>9352</v>
      </c>
      <c r="AU25" s="269">
        <v>1877</v>
      </c>
      <c r="AV25" s="269">
        <v>312</v>
      </c>
      <c r="AW25" s="270">
        <v>34426</v>
      </c>
      <c r="AX25" s="269">
        <v>62793</v>
      </c>
      <c r="AY25" s="270">
        <v>37831</v>
      </c>
      <c r="AZ25" s="270">
        <v>72257</v>
      </c>
      <c r="BA25" s="269">
        <v>100624</v>
      </c>
      <c r="BB25" s="270">
        <v>-56358</v>
      </c>
      <c r="BC25" s="269">
        <v>15899</v>
      </c>
      <c r="BD25" s="270">
        <v>44266</v>
      </c>
      <c r="BE25" s="271"/>
      <c r="BG25" s="281" t="s">
        <v>467</v>
      </c>
      <c r="BH25" s="283" t="s">
        <v>192</v>
      </c>
      <c r="BI25" s="273">
        <f t="shared" si="0"/>
        <v>62793</v>
      </c>
      <c r="BJ25" s="274">
        <f t="shared" si="1"/>
        <v>56358</v>
      </c>
      <c r="BK25" s="275">
        <f t="shared" si="2"/>
        <v>0.89752042425111078</v>
      </c>
      <c r="BL25" s="276">
        <f t="shared" si="3"/>
        <v>0.10247957574888922</v>
      </c>
      <c r="BM25" s="277"/>
      <c r="BN25" s="281" t="s">
        <v>467</v>
      </c>
      <c r="BO25" s="283" t="s">
        <v>192</v>
      </c>
      <c r="BP25" s="278">
        <f t="shared" si="4"/>
        <v>37831</v>
      </c>
      <c r="BQ25" s="279">
        <f t="shared" si="5"/>
        <v>56358</v>
      </c>
      <c r="BR25" s="280">
        <f t="shared" si="6"/>
        <v>-18527</v>
      </c>
      <c r="BS25" s="277"/>
    </row>
    <row r="26" spans="1:71" x14ac:dyDescent="0.2">
      <c r="A26" s="281" t="s">
        <v>468</v>
      </c>
      <c r="B26" s="282" t="s">
        <v>50</v>
      </c>
      <c r="C26" s="269">
        <v>1</v>
      </c>
      <c r="D26" s="269">
        <v>2</v>
      </c>
      <c r="E26" s="269">
        <v>0</v>
      </c>
      <c r="F26" s="269">
        <v>2</v>
      </c>
      <c r="G26" s="269">
        <v>2775</v>
      </c>
      <c r="H26" s="269">
        <v>39</v>
      </c>
      <c r="I26" s="269">
        <v>71</v>
      </c>
      <c r="J26" s="269">
        <v>65</v>
      </c>
      <c r="K26" s="269">
        <v>2</v>
      </c>
      <c r="L26" s="269">
        <v>11</v>
      </c>
      <c r="M26" s="269">
        <v>59</v>
      </c>
      <c r="N26" s="269">
        <v>188</v>
      </c>
      <c r="O26" s="269">
        <v>66</v>
      </c>
      <c r="P26" s="269">
        <v>9</v>
      </c>
      <c r="Q26" s="269">
        <v>11</v>
      </c>
      <c r="R26" s="269">
        <v>21</v>
      </c>
      <c r="S26" s="269">
        <v>49</v>
      </c>
      <c r="T26" s="269">
        <v>15</v>
      </c>
      <c r="U26" s="269">
        <v>131</v>
      </c>
      <c r="V26" s="269">
        <v>293</v>
      </c>
      <c r="W26" s="269">
        <v>71</v>
      </c>
      <c r="X26" s="269">
        <v>470</v>
      </c>
      <c r="Y26" s="269">
        <v>307</v>
      </c>
      <c r="Z26" s="269">
        <v>8</v>
      </c>
      <c r="AA26" s="269">
        <v>65</v>
      </c>
      <c r="AB26" s="269">
        <v>36</v>
      </c>
      <c r="AC26" s="269">
        <v>1755</v>
      </c>
      <c r="AD26" s="269">
        <v>907</v>
      </c>
      <c r="AE26" s="269">
        <v>22</v>
      </c>
      <c r="AF26" s="269">
        <v>418</v>
      </c>
      <c r="AG26" s="269">
        <v>593</v>
      </c>
      <c r="AH26" s="269">
        <v>559</v>
      </c>
      <c r="AI26" s="269">
        <v>2804</v>
      </c>
      <c r="AJ26" s="269">
        <v>587</v>
      </c>
      <c r="AK26" s="269">
        <v>795</v>
      </c>
      <c r="AL26" s="269">
        <v>461</v>
      </c>
      <c r="AM26" s="269">
        <v>944</v>
      </c>
      <c r="AN26" s="269">
        <v>20</v>
      </c>
      <c r="AO26" s="269">
        <v>111</v>
      </c>
      <c r="AP26" s="270">
        <v>14743</v>
      </c>
      <c r="AQ26" s="269">
        <v>586</v>
      </c>
      <c r="AR26" s="269">
        <v>12104</v>
      </c>
      <c r="AS26" s="269">
        <v>0</v>
      </c>
      <c r="AT26" s="269">
        <v>1165</v>
      </c>
      <c r="AU26" s="269">
        <v>401</v>
      </c>
      <c r="AV26" s="269">
        <v>-45</v>
      </c>
      <c r="AW26" s="270">
        <v>14211</v>
      </c>
      <c r="AX26" s="269">
        <v>28954</v>
      </c>
      <c r="AY26" s="270">
        <v>6466</v>
      </c>
      <c r="AZ26" s="270">
        <v>20677</v>
      </c>
      <c r="BA26" s="269">
        <v>35420</v>
      </c>
      <c r="BB26" s="270">
        <v>-26837</v>
      </c>
      <c r="BC26" s="269">
        <v>-6160</v>
      </c>
      <c r="BD26" s="270">
        <v>8583</v>
      </c>
      <c r="BE26" s="271"/>
      <c r="BG26" s="281" t="s">
        <v>468</v>
      </c>
      <c r="BH26" s="283" t="s">
        <v>50</v>
      </c>
      <c r="BI26" s="273">
        <f t="shared" si="0"/>
        <v>28954</v>
      </c>
      <c r="BJ26" s="274">
        <f t="shared" si="1"/>
        <v>26837</v>
      </c>
      <c r="BK26" s="275">
        <f t="shared" si="2"/>
        <v>0.92688402293292804</v>
      </c>
      <c r="BL26" s="276">
        <f t="shared" si="3"/>
        <v>7.3115977067071958E-2</v>
      </c>
      <c r="BM26" s="277"/>
      <c r="BN26" s="281" t="s">
        <v>468</v>
      </c>
      <c r="BO26" s="283" t="s">
        <v>50</v>
      </c>
      <c r="BP26" s="278">
        <f t="shared" si="4"/>
        <v>6466</v>
      </c>
      <c r="BQ26" s="279">
        <f t="shared" si="5"/>
        <v>26837</v>
      </c>
      <c r="BR26" s="280">
        <f t="shared" si="6"/>
        <v>-20371</v>
      </c>
      <c r="BS26" s="277"/>
    </row>
    <row r="27" spans="1:71" x14ac:dyDescent="0.2">
      <c r="A27" s="281" t="s">
        <v>469</v>
      </c>
      <c r="B27" s="282" t="s">
        <v>36</v>
      </c>
      <c r="C27" s="269">
        <v>2</v>
      </c>
      <c r="D27" s="269">
        <v>0</v>
      </c>
      <c r="E27" s="269">
        <v>0</v>
      </c>
      <c r="F27" s="269">
        <v>3</v>
      </c>
      <c r="G27" s="269">
        <v>151</v>
      </c>
      <c r="H27" s="269">
        <v>6</v>
      </c>
      <c r="I27" s="269">
        <v>18</v>
      </c>
      <c r="J27" s="269">
        <v>56</v>
      </c>
      <c r="K27" s="269">
        <v>1</v>
      </c>
      <c r="L27" s="269">
        <v>16</v>
      </c>
      <c r="M27" s="269">
        <v>32</v>
      </c>
      <c r="N27" s="269">
        <v>92</v>
      </c>
      <c r="O27" s="269">
        <v>6</v>
      </c>
      <c r="P27" s="269">
        <v>12</v>
      </c>
      <c r="Q27" s="269">
        <v>14</v>
      </c>
      <c r="R27" s="269">
        <v>12</v>
      </c>
      <c r="S27" s="269">
        <v>9</v>
      </c>
      <c r="T27" s="269">
        <v>9</v>
      </c>
      <c r="U27" s="269">
        <v>55</v>
      </c>
      <c r="V27" s="269">
        <v>62</v>
      </c>
      <c r="W27" s="269">
        <v>28</v>
      </c>
      <c r="X27" s="269">
        <v>13</v>
      </c>
      <c r="Y27" s="269">
        <v>61</v>
      </c>
      <c r="Z27" s="269">
        <v>13</v>
      </c>
      <c r="AA27" s="269">
        <v>546</v>
      </c>
      <c r="AB27" s="269">
        <v>25</v>
      </c>
      <c r="AC27" s="269">
        <v>847</v>
      </c>
      <c r="AD27" s="269">
        <v>143</v>
      </c>
      <c r="AE27" s="269">
        <v>3191</v>
      </c>
      <c r="AF27" s="269">
        <v>1058</v>
      </c>
      <c r="AG27" s="269">
        <v>215</v>
      </c>
      <c r="AH27" s="269">
        <v>515</v>
      </c>
      <c r="AI27" s="269">
        <v>1050</v>
      </c>
      <c r="AJ27" s="269">
        <v>401</v>
      </c>
      <c r="AK27" s="269">
        <v>28</v>
      </c>
      <c r="AL27" s="269">
        <v>95</v>
      </c>
      <c r="AM27" s="269">
        <v>326</v>
      </c>
      <c r="AN27" s="269">
        <v>0</v>
      </c>
      <c r="AO27" s="269">
        <v>0</v>
      </c>
      <c r="AP27" s="270">
        <v>9111</v>
      </c>
      <c r="AQ27" s="269">
        <v>0</v>
      </c>
      <c r="AR27" s="269">
        <v>0</v>
      </c>
      <c r="AS27" s="269">
        <v>0</v>
      </c>
      <c r="AT27" s="269">
        <v>78180</v>
      </c>
      <c r="AU27" s="269">
        <v>4862</v>
      </c>
      <c r="AV27" s="269">
        <v>0</v>
      </c>
      <c r="AW27" s="270">
        <v>83042</v>
      </c>
      <c r="AX27" s="269">
        <v>92153</v>
      </c>
      <c r="AY27" s="270">
        <v>0</v>
      </c>
      <c r="AZ27" s="270">
        <v>83042</v>
      </c>
      <c r="BA27" s="269">
        <v>92153</v>
      </c>
      <c r="BB27" s="270">
        <v>0</v>
      </c>
      <c r="BC27" s="269">
        <v>83042</v>
      </c>
      <c r="BD27" s="270">
        <v>92153</v>
      </c>
      <c r="BE27" s="271"/>
      <c r="BG27" s="281" t="s">
        <v>469</v>
      </c>
      <c r="BH27" s="283" t="s">
        <v>36</v>
      </c>
      <c r="BI27" s="273">
        <f t="shared" si="0"/>
        <v>92153</v>
      </c>
      <c r="BJ27" s="274">
        <f t="shared" si="1"/>
        <v>0</v>
      </c>
      <c r="BK27" s="275">
        <f t="shared" si="2"/>
        <v>0</v>
      </c>
      <c r="BL27" s="276">
        <f t="shared" si="3"/>
        <v>1</v>
      </c>
      <c r="BM27" s="277"/>
      <c r="BN27" s="281" t="s">
        <v>469</v>
      </c>
      <c r="BO27" s="283" t="s">
        <v>36</v>
      </c>
      <c r="BP27" s="278">
        <f t="shared" si="4"/>
        <v>0</v>
      </c>
      <c r="BQ27" s="279">
        <f t="shared" si="5"/>
        <v>0</v>
      </c>
      <c r="BR27" s="280">
        <f t="shared" si="6"/>
        <v>0</v>
      </c>
      <c r="BS27" s="277"/>
    </row>
    <row r="28" spans="1:71" x14ac:dyDescent="0.2">
      <c r="A28" s="281" t="s">
        <v>470</v>
      </c>
      <c r="B28" s="282" t="s">
        <v>193</v>
      </c>
      <c r="C28" s="269">
        <v>7</v>
      </c>
      <c r="D28" s="269">
        <v>2</v>
      </c>
      <c r="E28" s="269">
        <v>0</v>
      </c>
      <c r="F28" s="269">
        <v>35</v>
      </c>
      <c r="G28" s="269">
        <v>4133</v>
      </c>
      <c r="H28" s="269">
        <v>71</v>
      </c>
      <c r="I28" s="269">
        <v>210</v>
      </c>
      <c r="J28" s="269">
        <v>522</v>
      </c>
      <c r="K28" s="269">
        <v>9</v>
      </c>
      <c r="L28" s="269">
        <v>172</v>
      </c>
      <c r="M28" s="269">
        <v>325</v>
      </c>
      <c r="N28" s="269">
        <v>1016</v>
      </c>
      <c r="O28" s="269">
        <v>71</v>
      </c>
      <c r="P28" s="269">
        <v>74</v>
      </c>
      <c r="Q28" s="269">
        <v>114</v>
      </c>
      <c r="R28" s="269">
        <v>76</v>
      </c>
      <c r="S28" s="269">
        <v>66</v>
      </c>
      <c r="T28" s="269">
        <v>81</v>
      </c>
      <c r="U28" s="269">
        <v>295</v>
      </c>
      <c r="V28" s="269">
        <v>212</v>
      </c>
      <c r="W28" s="269">
        <v>556</v>
      </c>
      <c r="X28" s="269">
        <v>186</v>
      </c>
      <c r="Y28" s="269">
        <v>294</v>
      </c>
      <c r="Z28" s="269">
        <v>102</v>
      </c>
      <c r="AA28" s="269">
        <v>787</v>
      </c>
      <c r="AB28" s="269">
        <v>669</v>
      </c>
      <c r="AC28" s="269">
        <v>6487</v>
      </c>
      <c r="AD28" s="269">
        <v>280</v>
      </c>
      <c r="AE28" s="269">
        <v>1492</v>
      </c>
      <c r="AF28" s="269">
        <v>3378</v>
      </c>
      <c r="AG28" s="269">
        <v>506</v>
      </c>
      <c r="AH28" s="269">
        <v>758</v>
      </c>
      <c r="AI28" s="269">
        <v>3798</v>
      </c>
      <c r="AJ28" s="269">
        <v>1949</v>
      </c>
      <c r="AK28" s="269">
        <v>70</v>
      </c>
      <c r="AL28" s="269">
        <v>452</v>
      </c>
      <c r="AM28" s="269">
        <v>5177</v>
      </c>
      <c r="AN28" s="269">
        <v>0</v>
      </c>
      <c r="AO28" s="269">
        <v>11</v>
      </c>
      <c r="AP28" s="270">
        <v>34443</v>
      </c>
      <c r="AQ28" s="269">
        <v>8</v>
      </c>
      <c r="AR28" s="269">
        <v>26345</v>
      </c>
      <c r="AS28" s="269">
        <v>0</v>
      </c>
      <c r="AT28" s="269">
        <v>0</v>
      </c>
      <c r="AU28" s="269">
        <v>0</v>
      </c>
      <c r="AV28" s="269">
        <v>0</v>
      </c>
      <c r="AW28" s="270">
        <v>26353</v>
      </c>
      <c r="AX28" s="269">
        <v>60796</v>
      </c>
      <c r="AY28" s="270">
        <v>5</v>
      </c>
      <c r="AZ28" s="270">
        <v>26358</v>
      </c>
      <c r="BA28" s="269">
        <v>60801</v>
      </c>
      <c r="BB28" s="270">
        <v>-59816</v>
      </c>
      <c r="BC28" s="269">
        <v>-33458</v>
      </c>
      <c r="BD28" s="270">
        <v>985</v>
      </c>
      <c r="BE28" s="271"/>
      <c r="BG28" s="281" t="s">
        <v>470</v>
      </c>
      <c r="BH28" s="283" t="s">
        <v>193</v>
      </c>
      <c r="BI28" s="273">
        <f t="shared" si="0"/>
        <v>60796</v>
      </c>
      <c r="BJ28" s="274">
        <f t="shared" si="1"/>
        <v>59816</v>
      </c>
      <c r="BK28" s="275">
        <f t="shared" si="2"/>
        <v>0.98388051845516156</v>
      </c>
      <c r="BL28" s="276">
        <f t="shared" si="3"/>
        <v>1.6119481544838443E-2</v>
      </c>
      <c r="BM28" s="277"/>
      <c r="BN28" s="281" t="s">
        <v>470</v>
      </c>
      <c r="BO28" s="283" t="s">
        <v>193</v>
      </c>
      <c r="BP28" s="278">
        <f t="shared" si="4"/>
        <v>5</v>
      </c>
      <c r="BQ28" s="279">
        <f t="shared" si="5"/>
        <v>59816</v>
      </c>
      <c r="BR28" s="280">
        <f t="shared" si="6"/>
        <v>-59811</v>
      </c>
      <c r="BS28" s="277"/>
    </row>
    <row r="29" spans="1:71" x14ac:dyDescent="0.2">
      <c r="A29" s="281" t="s">
        <v>471</v>
      </c>
      <c r="B29" s="282" t="s">
        <v>286</v>
      </c>
      <c r="C29" s="269">
        <v>0</v>
      </c>
      <c r="D29" s="269">
        <v>0</v>
      </c>
      <c r="E29" s="269">
        <v>0</v>
      </c>
      <c r="F29" s="269">
        <v>3</v>
      </c>
      <c r="G29" s="269">
        <v>558</v>
      </c>
      <c r="H29" s="269">
        <v>4</v>
      </c>
      <c r="I29" s="269">
        <v>10</v>
      </c>
      <c r="J29" s="269">
        <v>44</v>
      </c>
      <c r="K29" s="269">
        <v>1</v>
      </c>
      <c r="L29" s="269">
        <v>5</v>
      </c>
      <c r="M29" s="269">
        <v>8</v>
      </c>
      <c r="N29" s="269">
        <v>23</v>
      </c>
      <c r="O29" s="269">
        <v>1</v>
      </c>
      <c r="P29" s="269">
        <v>2</v>
      </c>
      <c r="Q29" s="269">
        <v>5</v>
      </c>
      <c r="R29" s="269">
        <v>4</v>
      </c>
      <c r="S29" s="269">
        <v>5</v>
      </c>
      <c r="T29" s="269">
        <v>5</v>
      </c>
      <c r="U29" s="269">
        <v>18</v>
      </c>
      <c r="V29" s="269">
        <v>9</v>
      </c>
      <c r="W29" s="269">
        <v>16</v>
      </c>
      <c r="X29" s="269">
        <v>6</v>
      </c>
      <c r="Y29" s="269">
        <v>69</v>
      </c>
      <c r="Z29" s="269">
        <v>0</v>
      </c>
      <c r="AA29" s="269">
        <v>1676</v>
      </c>
      <c r="AB29" s="269">
        <v>82</v>
      </c>
      <c r="AC29" s="269">
        <v>645</v>
      </c>
      <c r="AD29" s="269">
        <v>69</v>
      </c>
      <c r="AE29" s="269">
        <v>153</v>
      </c>
      <c r="AF29" s="269">
        <v>445</v>
      </c>
      <c r="AG29" s="269">
        <v>210</v>
      </c>
      <c r="AH29" s="269">
        <v>252</v>
      </c>
      <c r="AI29" s="269">
        <v>1649</v>
      </c>
      <c r="AJ29" s="269">
        <v>826</v>
      </c>
      <c r="AK29" s="269">
        <v>37</v>
      </c>
      <c r="AL29" s="269">
        <v>65</v>
      </c>
      <c r="AM29" s="269">
        <v>1288</v>
      </c>
      <c r="AN29" s="269">
        <v>0</v>
      </c>
      <c r="AO29" s="269">
        <v>3</v>
      </c>
      <c r="AP29" s="270">
        <v>8196</v>
      </c>
      <c r="AQ29" s="269">
        <v>8</v>
      </c>
      <c r="AR29" s="269">
        <v>9899</v>
      </c>
      <c r="AS29" s="269">
        <v>-81</v>
      </c>
      <c r="AT29" s="269">
        <v>0</v>
      </c>
      <c r="AU29" s="269">
        <v>0</v>
      </c>
      <c r="AV29" s="269">
        <v>0</v>
      </c>
      <c r="AW29" s="270">
        <v>9826</v>
      </c>
      <c r="AX29" s="269">
        <v>18022</v>
      </c>
      <c r="AY29" s="270">
        <v>123</v>
      </c>
      <c r="AZ29" s="270">
        <v>9949</v>
      </c>
      <c r="BA29" s="269">
        <v>18145</v>
      </c>
      <c r="BB29" s="270">
        <v>0</v>
      </c>
      <c r="BC29" s="269">
        <v>9949</v>
      </c>
      <c r="BD29" s="270">
        <v>18145</v>
      </c>
      <c r="BE29" s="271"/>
      <c r="BG29" s="281" t="s">
        <v>471</v>
      </c>
      <c r="BH29" s="283" t="s">
        <v>286</v>
      </c>
      <c r="BI29" s="273">
        <f t="shared" si="0"/>
        <v>18022</v>
      </c>
      <c r="BJ29" s="274">
        <f t="shared" si="1"/>
        <v>0</v>
      </c>
      <c r="BK29" s="275">
        <f t="shared" si="2"/>
        <v>0</v>
      </c>
      <c r="BL29" s="276">
        <f t="shared" si="3"/>
        <v>1</v>
      </c>
      <c r="BM29" s="277"/>
      <c r="BN29" s="281" t="s">
        <v>471</v>
      </c>
      <c r="BO29" s="283" t="s">
        <v>286</v>
      </c>
      <c r="BP29" s="278">
        <f t="shared" si="4"/>
        <v>123</v>
      </c>
      <c r="BQ29" s="279">
        <f t="shared" si="5"/>
        <v>0</v>
      </c>
      <c r="BR29" s="280">
        <f t="shared" si="6"/>
        <v>123</v>
      </c>
      <c r="BS29" s="277"/>
    </row>
    <row r="30" spans="1:71" x14ac:dyDescent="0.2">
      <c r="A30" s="281" t="s">
        <v>472</v>
      </c>
      <c r="B30" s="282" t="s">
        <v>282</v>
      </c>
      <c r="C30" s="269">
        <v>0</v>
      </c>
      <c r="D30" s="269">
        <v>0</v>
      </c>
      <c r="E30" s="269">
        <v>0</v>
      </c>
      <c r="F30" s="269">
        <v>3</v>
      </c>
      <c r="G30" s="269">
        <v>257</v>
      </c>
      <c r="H30" s="269">
        <v>1</v>
      </c>
      <c r="I30" s="269">
        <v>4</v>
      </c>
      <c r="J30" s="269">
        <v>41</v>
      </c>
      <c r="K30" s="269">
        <v>0</v>
      </c>
      <c r="L30" s="269">
        <v>0</v>
      </c>
      <c r="M30" s="269">
        <v>11</v>
      </c>
      <c r="N30" s="269">
        <v>3</v>
      </c>
      <c r="O30" s="269">
        <v>0</v>
      </c>
      <c r="P30" s="269">
        <v>0</v>
      </c>
      <c r="Q30" s="269">
        <v>2</v>
      </c>
      <c r="R30" s="269">
        <v>0</v>
      </c>
      <c r="S30" s="269">
        <v>4</v>
      </c>
      <c r="T30" s="269">
        <v>2</v>
      </c>
      <c r="U30" s="269">
        <v>8</v>
      </c>
      <c r="V30" s="269">
        <v>6</v>
      </c>
      <c r="W30" s="269">
        <v>17</v>
      </c>
      <c r="X30" s="269">
        <v>3</v>
      </c>
      <c r="Y30" s="269">
        <v>184</v>
      </c>
      <c r="Z30" s="269">
        <v>12</v>
      </c>
      <c r="AA30" s="269">
        <v>36</v>
      </c>
      <c r="AB30" s="269">
        <v>0</v>
      </c>
      <c r="AC30" s="269">
        <v>379</v>
      </c>
      <c r="AD30" s="269">
        <v>182</v>
      </c>
      <c r="AE30" s="269">
        <v>4</v>
      </c>
      <c r="AF30" s="269">
        <v>1267</v>
      </c>
      <c r="AG30" s="269">
        <v>378</v>
      </c>
      <c r="AH30" s="269">
        <v>1721</v>
      </c>
      <c r="AI30" s="269">
        <v>922</v>
      </c>
      <c r="AJ30" s="269">
        <v>683</v>
      </c>
      <c r="AK30" s="269">
        <v>1</v>
      </c>
      <c r="AL30" s="269">
        <v>34</v>
      </c>
      <c r="AM30" s="269">
        <v>2277</v>
      </c>
      <c r="AN30" s="269">
        <v>0</v>
      </c>
      <c r="AO30" s="269">
        <v>34</v>
      </c>
      <c r="AP30" s="270">
        <v>8476</v>
      </c>
      <c r="AQ30" s="269">
        <v>0</v>
      </c>
      <c r="AR30" s="269">
        <v>1130</v>
      </c>
      <c r="AS30" s="269">
        <v>1820</v>
      </c>
      <c r="AT30" s="269">
        <v>0</v>
      </c>
      <c r="AU30" s="269">
        <v>0</v>
      </c>
      <c r="AV30" s="269">
        <v>0</v>
      </c>
      <c r="AW30" s="270">
        <v>2950</v>
      </c>
      <c r="AX30" s="269">
        <v>11426</v>
      </c>
      <c r="AY30" s="270">
        <v>17</v>
      </c>
      <c r="AZ30" s="270">
        <v>2967</v>
      </c>
      <c r="BA30" s="269">
        <v>11443</v>
      </c>
      <c r="BB30" s="270">
        <v>-2735</v>
      </c>
      <c r="BC30" s="269">
        <v>232</v>
      </c>
      <c r="BD30" s="270">
        <v>8708</v>
      </c>
      <c r="BE30" s="271"/>
      <c r="BG30" s="281" t="s">
        <v>472</v>
      </c>
      <c r="BH30" s="283" t="s">
        <v>282</v>
      </c>
      <c r="BI30" s="273">
        <f t="shared" si="0"/>
        <v>11426</v>
      </c>
      <c r="BJ30" s="274">
        <f t="shared" si="1"/>
        <v>2735</v>
      </c>
      <c r="BK30" s="275">
        <f t="shared" si="2"/>
        <v>0.23936635743042184</v>
      </c>
      <c r="BL30" s="276">
        <f t="shared" si="3"/>
        <v>0.76063364256957811</v>
      </c>
      <c r="BM30" s="277"/>
      <c r="BN30" s="281" t="s">
        <v>472</v>
      </c>
      <c r="BO30" s="283" t="s">
        <v>282</v>
      </c>
      <c r="BP30" s="278">
        <f t="shared" si="4"/>
        <v>17</v>
      </c>
      <c r="BQ30" s="279">
        <f t="shared" si="5"/>
        <v>2735</v>
      </c>
      <c r="BR30" s="280">
        <f t="shared" si="6"/>
        <v>-2718</v>
      </c>
      <c r="BS30" s="277"/>
    </row>
    <row r="31" spans="1:71" x14ac:dyDescent="0.2">
      <c r="A31" s="281" t="s">
        <v>473</v>
      </c>
      <c r="B31" s="282" t="s">
        <v>385</v>
      </c>
      <c r="C31" s="269">
        <v>55</v>
      </c>
      <c r="D31" s="269">
        <v>5</v>
      </c>
      <c r="E31" s="269">
        <v>4</v>
      </c>
      <c r="F31" s="269">
        <v>19</v>
      </c>
      <c r="G31" s="269">
        <v>23004</v>
      </c>
      <c r="H31" s="269">
        <v>177</v>
      </c>
      <c r="I31" s="269">
        <v>377</v>
      </c>
      <c r="J31" s="269">
        <v>697</v>
      </c>
      <c r="K31" s="269">
        <v>13</v>
      </c>
      <c r="L31" s="269">
        <v>299</v>
      </c>
      <c r="M31" s="269">
        <v>216</v>
      </c>
      <c r="N31" s="269">
        <v>534</v>
      </c>
      <c r="O31" s="269">
        <v>77</v>
      </c>
      <c r="P31" s="269">
        <v>145</v>
      </c>
      <c r="Q31" s="269">
        <v>368</v>
      </c>
      <c r="R31" s="269">
        <v>286</v>
      </c>
      <c r="S31" s="269">
        <v>338</v>
      </c>
      <c r="T31" s="269">
        <v>121</v>
      </c>
      <c r="U31" s="269">
        <v>1656</v>
      </c>
      <c r="V31" s="269">
        <v>1664</v>
      </c>
      <c r="W31" s="269">
        <v>1778</v>
      </c>
      <c r="X31" s="269">
        <v>641</v>
      </c>
      <c r="Y31" s="269">
        <v>5437</v>
      </c>
      <c r="Z31" s="269">
        <v>17</v>
      </c>
      <c r="AA31" s="269">
        <v>333</v>
      </c>
      <c r="AB31" s="269">
        <v>134</v>
      </c>
      <c r="AC31" s="269">
        <v>3142</v>
      </c>
      <c r="AD31" s="269">
        <v>309</v>
      </c>
      <c r="AE31" s="269">
        <v>407</v>
      </c>
      <c r="AF31" s="269">
        <v>1451</v>
      </c>
      <c r="AG31" s="269">
        <v>305</v>
      </c>
      <c r="AH31" s="269">
        <v>622</v>
      </c>
      <c r="AI31" s="269">
        <v>3132</v>
      </c>
      <c r="AJ31" s="269">
        <v>11570</v>
      </c>
      <c r="AK31" s="269">
        <v>645</v>
      </c>
      <c r="AL31" s="269">
        <v>2665</v>
      </c>
      <c r="AM31" s="269">
        <v>12200</v>
      </c>
      <c r="AN31" s="269">
        <v>1124</v>
      </c>
      <c r="AO31" s="269">
        <v>188</v>
      </c>
      <c r="AP31" s="270">
        <v>76155</v>
      </c>
      <c r="AQ31" s="269">
        <v>2844</v>
      </c>
      <c r="AR31" s="269">
        <v>185187</v>
      </c>
      <c r="AS31" s="269">
        <v>18</v>
      </c>
      <c r="AT31" s="269">
        <v>6260</v>
      </c>
      <c r="AU31" s="269">
        <v>4174</v>
      </c>
      <c r="AV31" s="269">
        <v>281</v>
      </c>
      <c r="AW31" s="270">
        <v>198764</v>
      </c>
      <c r="AX31" s="269">
        <v>274919</v>
      </c>
      <c r="AY31" s="270">
        <v>107641</v>
      </c>
      <c r="AZ31" s="270">
        <v>306405</v>
      </c>
      <c r="BA31" s="269">
        <v>382560</v>
      </c>
      <c r="BB31" s="270">
        <v>-107403</v>
      </c>
      <c r="BC31" s="269">
        <v>199002</v>
      </c>
      <c r="BD31" s="270">
        <v>275157</v>
      </c>
      <c r="BE31" s="271"/>
      <c r="BG31" s="281" t="s">
        <v>473</v>
      </c>
      <c r="BH31" s="283" t="s">
        <v>385</v>
      </c>
      <c r="BI31" s="273">
        <f t="shared" si="0"/>
        <v>274919</v>
      </c>
      <c r="BJ31" s="274">
        <f t="shared" si="1"/>
        <v>107403</v>
      </c>
      <c r="BK31" s="275">
        <f t="shared" si="2"/>
        <v>0.39067143413150784</v>
      </c>
      <c r="BL31" s="276">
        <f t="shared" si="3"/>
        <v>0.60932856586849216</v>
      </c>
      <c r="BM31" s="277"/>
      <c r="BN31" s="281" t="s">
        <v>473</v>
      </c>
      <c r="BO31" s="283" t="s">
        <v>385</v>
      </c>
      <c r="BP31" s="278">
        <f t="shared" si="4"/>
        <v>107641</v>
      </c>
      <c r="BQ31" s="279">
        <f t="shared" si="5"/>
        <v>107403</v>
      </c>
      <c r="BR31" s="280">
        <f t="shared" si="6"/>
        <v>238</v>
      </c>
      <c r="BS31" s="277"/>
    </row>
    <row r="32" spans="1:71" x14ac:dyDescent="0.2">
      <c r="A32" s="281" t="s">
        <v>474</v>
      </c>
      <c r="B32" s="282" t="s">
        <v>37</v>
      </c>
      <c r="C32" s="269">
        <v>4</v>
      </c>
      <c r="D32" s="269">
        <v>2</v>
      </c>
      <c r="E32" s="269">
        <v>1</v>
      </c>
      <c r="F32" s="269">
        <v>38</v>
      </c>
      <c r="G32" s="269">
        <v>1341</v>
      </c>
      <c r="H32" s="269">
        <v>42</v>
      </c>
      <c r="I32" s="269">
        <v>40</v>
      </c>
      <c r="J32" s="269">
        <v>104</v>
      </c>
      <c r="K32" s="269">
        <v>4</v>
      </c>
      <c r="L32" s="269">
        <v>15</v>
      </c>
      <c r="M32" s="269">
        <v>61</v>
      </c>
      <c r="N32" s="269">
        <v>88</v>
      </c>
      <c r="O32" s="269">
        <v>15</v>
      </c>
      <c r="P32" s="269">
        <v>35</v>
      </c>
      <c r="Q32" s="269">
        <v>50</v>
      </c>
      <c r="R32" s="269">
        <v>44</v>
      </c>
      <c r="S32" s="269">
        <v>75</v>
      </c>
      <c r="T32" s="269">
        <v>16</v>
      </c>
      <c r="U32" s="269">
        <v>183</v>
      </c>
      <c r="V32" s="269">
        <v>234</v>
      </c>
      <c r="W32" s="269">
        <v>170</v>
      </c>
      <c r="X32" s="269">
        <v>107</v>
      </c>
      <c r="Y32" s="269">
        <v>1158</v>
      </c>
      <c r="Z32" s="269">
        <v>19</v>
      </c>
      <c r="AA32" s="269">
        <v>430</v>
      </c>
      <c r="AB32" s="269">
        <v>230</v>
      </c>
      <c r="AC32" s="269">
        <v>4857</v>
      </c>
      <c r="AD32" s="269">
        <v>2608</v>
      </c>
      <c r="AE32" s="269">
        <v>28046</v>
      </c>
      <c r="AF32" s="269">
        <v>3076</v>
      </c>
      <c r="AG32" s="269">
        <v>400</v>
      </c>
      <c r="AH32" s="269">
        <v>1329</v>
      </c>
      <c r="AI32" s="269">
        <v>1461</v>
      </c>
      <c r="AJ32" s="269">
        <v>1277</v>
      </c>
      <c r="AK32" s="269">
        <v>428</v>
      </c>
      <c r="AL32" s="269">
        <v>621</v>
      </c>
      <c r="AM32" s="269">
        <v>783</v>
      </c>
      <c r="AN32" s="269">
        <v>0</v>
      </c>
      <c r="AO32" s="269">
        <v>7</v>
      </c>
      <c r="AP32" s="270">
        <v>49399</v>
      </c>
      <c r="AQ32" s="269">
        <v>1</v>
      </c>
      <c r="AR32" s="269">
        <v>68520</v>
      </c>
      <c r="AS32" s="269">
        <v>0</v>
      </c>
      <c r="AT32" s="269">
        <v>0</v>
      </c>
      <c r="AU32" s="269">
        <v>0</v>
      </c>
      <c r="AV32" s="269">
        <v>0</v>
      </c>
      <c r="AW32" s="270">
        <v>68521</v>
      </c>
      <c r="AX32" s="269">
        <v>117920</v>
      </c>
      <c r="AY32" s="270">
        <v>3389</v>
      </c>
      <c r="AZ32" s="270">
        <v>71910</v>
      </c>
      <c r="BA32" s="269">
        <v>121309</v>
      </c>
      <c r="BB32" s="270">
        <v>-67075</v>
      </c>
      <c r="BC32" s="269">
        <v>4835</v>
      </c>
      <c r="BD32" s="270">
        <v>54234</v>
      </c>
      <c r="BE32" s="271"/>
      <c r="BG32" s="281" t="s">
        <v>474</v>
      </c>
      <c r="BH32" s="283" t="s">
        <v>37</v>
      </c>
      <c r="BI32" s="273">
        <f t="shared" si="0"/>
        <v>117920</v>
      </c>
      <c r="BJ32" s="274">
        <f t="shared" si="1"/>
        <v>67075</v>
      </c>
      <c r="BK32" s="275">
        <f t="shared" si="2"/>
        <v>0.568817842605156</v>
      </c>
      <c r="BL32" s="276">
        <f t="shared" si="3"/>
        <v>0.431182157394844</v>
      </c>
      <c r="BM32" s="277"/>
      <c r="BN32" s="281" t="s">
        <v>474</v>
      </c>
      <c r="BO32" s="283" t="s">
        <v>37</v>
      </c>
      <c r="BP32" s="278">
        <f t="shared" si="4"/>
        <v>3389</v>
      </c>
      <c r="BQ32" s="279">
        <f t="shared" si="5"/>
        <v>67075</v>
      </c>
      <c r="BR32" s="280">
        <f t="shared" si="6"/>
        <v>-63686</v>
      </c>
      <c r="BS32" s="277"/>
    </row>
    <row r="33" spans="1:71" x14ac:dyDescent="0.2">
      <c r="A33" s="281" t="s">
        <v>475</v>
      </c>
      <c r="B33" s="282" t="s">
        <v>38</v>
      </c>
      <c r="C33" s="269">
        <v>2</v>
      </c>
      <c r="D33" s="269">
        <v>0</v>
      </c>
      <c r="E33" s="269">
        <v>0</v>
      </c>
      <c r="F33" s="269">
        <v>6</v>
      </c>
      <c r="G33" s="269">
        <v>426</v>
      </c>
      <c r="H33" s="269">
        <v>6</v>
      </c>
      <c r="I33" s="269">
        <v>7</v>
      </c>
      <c r="J33" s="269">
        <v>30</v>
      </c>
      <c r="K33" s="269">
        <v>1</v>
      </c>
      <c r="L33" s="269">
        <v>3</v>
      </c>
      <c r="M33" s="269">
        <v>13</v>
      </c>
      <c r="N33" s="269">
        <v>23</v>
      </c>
      <c r="O33" s="269">
        <v>2</v>
      </c>
      <c r="P33" s="269">
        <v>10</v>
      </c>
      <c r="Q33" s="269">
        <v>15</v>
      </c>
      <c r="R33" s="269">
        <v>12</v>
      </c>
      <c r="S33" s="269">
        <v>12</v>
      </c>
      <c r="T33" s="269">
        <v>1</v>
      </c>
      <c r="U33" s="269">
        <v>60</v>
      </c>
      <c r="V33" s="269">
        <v>71</v>
      </c>
      <c r="W33" s="269">
        <v>18</v>
      </c>
      <c r="X33" s="269">
        <v>16</v>
      </c>
      <c r="Y33" s="269">
        <v>317</v>
      </c>
      <c r="Z33" s="269">
        <v>2</v>
      </c>
      <c r="AA33" s="269">
        <v>5</v>
      </c>
      <c r="AB33" s="269">
        <v>7</v>
      </c>
      <c r="AC33" s="269">
        <v>7509</v>
      </c>
      <c r="AD33" s="269">
        <v>780</v>
      </c>
      <c r="AE33" s="269">
        <v>8943</v>
      </c>
      <c r="AF33" s="269">
        <v>2563</v>
      </c>
      <c r="AG33" s="269">
        <v>664</v>
      </c>
      <c r="AH33" s="269">
        <v>101</v>
      </c>
      <c r="AI33" s="269">
        <v>866</v>
      </c>
      <c r="AJ33" s="269">
        <v>3601</v>
      </c>
      <c r="AK33" s="269">
        <v>244</v>
      </c>
      <c r="AL33" s="269">
        <v>359</v>
      </c>
      <c r="AM33" s="269">
        <v>1582</v>
      </c>
      <c r="AN33" s="269">
        <v>0</v>
      </c>
      <c r="AO33" s="269">
        <v>74</v>
      </c>
      <c r="AP33" s="270">
        <v>28351</v>
      </c>
      <c r="AQ33" s="269">
        <v>0</v>
      </c>
      <c r="AR33" s="269">
        <v>299827</v>
      </c>
      <c r="AS33" s="269">
        <v>39</v>
      </c>
      <c r="AT33" s="269">
        <v>0</v>
      </c>
      <c r="AU33" s="269">
        <v>1545</v>
      </c>
      <c r="AV33" s="269">
        <v>0</v>
      </c>
      <c r="AW33" s="270">
        <v>301411</v>
      </c>
      <c r="AX33" s="269">
        <v>329762</v>
      </c>
      <c r="AY33" s="270">
        <v>43756</v>
      </c>
      <c r="AZ33" s="270">
        <v>345167</v>
      </c>
      <c r="BA33" s="269">
        <v>373518</v>
      </c>
      <c r="BB33" s="270">
        <v>-14387</v>
      </c>
      <c r="BC33" s="269">
        <v>330780</v>
      </c>
      <c r="BD33" s="270">
        <v>359131</v>
      </c>
      <c r="BE33" s="271"/>
      <c r="BG33" s="281" t="s">
        <v>475</v>
      </c>
      <c r="BH33" s="283" t="s">
        <v>38</v>
      </c>
      <c r="BI33" s="273">
        <f t="shared" si="0"/>
        <v>329762</v>
      </c>
      <c r="BJ33" s="274">
        <f t="shared" si="1"/>
        <v>14387</v>
      </c>
      <c r="BK33" s="275">
        <f t="shared" si="2"/>
        <v>4.3628435053159553E-2</v>
      </c>
      <c r="BL33" s="276">
        <f t="shared" si="3"/>
        <v>0.9563715649468405</v>
      </c>
      <c r="BM33" s="277"/>
      <c r="BN33" s="281" t="s">
        <v>475</v>
      </c>
      <c r="BO33" s="283" t="s">
        <v>38</v>
      </c>
      <c r="BP33" s="278">
        <f t="shared" si="4"/>
        <v>43756</v>
      </c>
      <c r="BQ33" s="279">
        <f t="shared" si="5"/>
        <v>14387</v>
      </c>
      <c r="BR33" s="280">
        <f t="shared" si="6"/>
        <v>29369</v>
      </c>
      <c r="BS33" s="277"/>
    </row>
    <row r="34" spans="1:71" x14ac:dyDescent="0.2">
      <c r="A34" s="281" t="s">
        <v>476</v>
      </c>
      <c r="B34" s="282" t="s">
        <v>477</v>
      </c>
      <c r="C34" s="269">
        <v>22</v>
      </c>
      <c r="D34" s="269">
        <v>6</v>
      </c>
      <c r="E34" s="269">
        <v>1</v>
      </c>
      <c r="F34" s="269">
        <v>18</v>
      </c>
      <c r="G34" s="269">
        <v>7787</v>
      </c>
      <c r="H34" s="269">
        <v>39</v>
      </c>
      <c r="I34" s="269">
        <v>148</v>
      </c>
      <c r="J34" s="269">
        <v>377</v>
      </c>
      <c r="K34" s="269">
        <v>23</v>
      </c>
      <c r="L34" s="269">
        <v>85</v>
      </c>
      <c r="M34" s="269">
        <v>256</v>
      </c>
      <c r="N34" s="269">
        <v>390</v>
      </c>
      <c r="O34" s="269">
        <v>54</v>
      </c>
      <c r="P34" s="269">
        <v>65</v>
      </c>
      <c r="Q34" s="269">
        <v>129</v>
      </c>
      <c r="R34" s="269">
        <v>95</v>
      </c>
      <c r="S34" s="269">
        <v>112</v>
      </c>
      <c r="T34" s="269">
        <v>49</v>
      </c>
      <c r="U34" s="269">
        <v>589</v>
      </c>
      <c r="V34" s="269">
        <v>755</v>
      </c>
      <c r="W34" s="269">
        <v>644</v>
      </c>
      <c r="X34" s="269">
        <v>455</v>
      </c>
      <c r="Y34" s="269">
        <v>2436</v>
      </c>
      <c r="Z34" s="269">
        <v>32</v>
      </c>
      <c r="AA34" s="269">
        <v>232</v>
      </c>
      <c r="AB34" s="269">
        <v>378</v>
      </c>
      <c r="AC34" s="269">
        <v>5765</v>
      </c>
      <c r="AD34" s="269">
        <v>1545</v>
      </c>
      <c r="AE34" s="269">
        <v>205</v>
      </c>
      <c r="AF34" s="269">
        <v>7080</v>
      </c>
      <c r="AG34" s="269">
        <v>913</v>
      </c>
      <c r="AH34" s="269">
        <v>1463</v>
      </c>
      <c r="AI34" s="269">
        <v>3021</v>
      </c>
      <c r="AJ34" s="269">
        <v>2237</v>
      </c>
      <c r="AK34" s="269">
        <v>424</v>
      </c>
      <c r="AL34" s="269">
        <v>780</v>
      </c>
      <c r="AM34" s="269">
        <v>3100</v>
      </c>
      <c r="AN34" s="269">
        <v>489</v>
      </c>
      <c r="AO34" s="269">
        <v>228</v>
      </c>
      <c r="AP34" s="270">
        <v>42427</v>
      </c>
      <c r="AQ34" s="269">
        <v>796</v>
      </c>
      <c r="AR34" s="269">
        <v>57817</v>
      </c>
      <c r="AS34" s="269">
        <v>196</v>
      </c>
      <c r="AT34" s="269">
        <v>624</v>
      </c>
      <c r="AU34" s="269">
        <v>260</v>
      </c>
      <c r="AV34" s="269">
        <v>117</v>
      </c>
      <c r="AW34" s="270">
        <v>59810</v>
      </c>
      <c r="AX34" s="269">
        <v>102237</v>
      </c>
      <c r="AY34" s="270">
        <v>83299</v>
      </c>
      <c r="AZ34" s="270">
        <v>143109</v>
      </c>
      <c r="BA34" s="269">
        <v>185536</v>
      </c>
      <c r="BB34" s="270">
        <v>-31099</v>
      </c>
      <c r="BC34" s="269">
        <v>112010</v>
      </c>
      <c r="BD34" s="270">
        <v>154437</v>
      </c>
      <c r="BE34" s="271"/>
      <c r="BG34" s="281" t="s">
        <v>476</v>
      </c>
      <c r="BH34" s="283" t="s">
        <v>477</v>
      </c>
      <c r="BI34" s="273">
        <f t="shared" si="0"/>
        <v>102237</v>
      </c>
      <c r="BJ34" s="274">
        <f t="shared" si="1"/>
        <v>31099</v>
      </c>
      <c r="BK34" s="275">
        <f t="shared" si="2"/>
        <v>0.30418537320148281</v>
      </c>
      <c r="BL34" s="276">
        <f t="shared" si="3"/>
        <v>0.69581462679851724</v>
      </c>
      <c r="BM34" s="277"/>
      <c r="BN34" s="281" t="s">
        <v>476</v>
      </c>
      <c r="BO34" s="283" t="s">
        <v>477</v>
      </c>
      <c r="BP34" s="278">
        <f t="shared" si="4"/>
        <v>83299</v>
      </c>
      <c r="BQ34" s="279">
        <f t="shared" si="5"/>
        <v>31099</v>
      </c>
      <c r="BR34" s="280">
        <f t="shared" si="6"/>
        <v>52200</v>
      </c>
      <c r="BS34" s="277"/>
    </row>
    <row r="35" spans="1:71" x14ac:dyDescent="0.2">
      <c r="A35" s="281" t="s">
        <v>478</v>
      </c>
      <c r="B35" s="282" t="s">
        <v>194</v>
      </c>
      <c r="C35" s="269">
        <v>2</v>
      </c>
      <c r="D35" s="269">
        <v>0</v>
      </c>
      <c r="E35" s="269">
        <v>0</v>
      </c>
      <c r="F35" s="269">
        <v>6</v>
      </c>
      <c r="G35" s="269">
        <v>1034</v>
      </c>
      <c r="H35" s="269">
        <v>11</v>
      </c>
      <c r="I35" s="269">
        <v>24</v>
      </c>
      <c r="J35" s="269">
        <v>195</v>
      </c>
      <c r="K35" s="269">
        <v>0</v>
      </c>
      <c r="L35" s="269">
        <v>20</v>
      </c>
      <c r="M35" s="269">
        <v>29</v>
      </c>
      <c r="N35" s="269">
        <v>40</v>
      </c>
      <c r="O35" s="269">
        <v>5</v>
      </c>
      <c r="P35" s="269">
        <v>20</v>
      </c>
      <c r="Q35" s="269">
        <v>55</v>
      </c>
      <c r="R35" s="269">
        <v>67</v>
      </c>
      <c r="S35" s="269">
        <v>44</v>
      </c>
      <c r="T35" s="269">
        <v>20</v>
      </c>
      <c r="U35" s="269">
        <v>388</v>
      </c>
      <c r="V35" s="269">
        <v>722</v>
      </c>
      <c r="W35" s="269">
        <v>95</v>
      </c>
      <c r="X35" s="269">
        <v>45</v>
      </c>
      <c r="Y35" s="269">
        <v>786</v>
      </c>
      <c r="Z35" s="269">
        <v>5</v>
      </c>
      <c r="AA35" s="269">
        <v>731</v>
      </c>
      <c r="AB35" s="269">
        <v>83</v>
      </c>
      <c r="AC35" s="269">
        <v>10617</v>
      </c>
      <c r="AD35" s="269">
        <v>3167</v>
      </c>
      <c r="AE35" s="269">
        <v>908</v>
      </c>
      <c r="AF35" s="269">
        <v>1735</v>
      </c>
      <c r="AG35" s="269">
        <v>11805</v>
      </c>
      <c r="AH35" s="269">
        <v>1918</v>
      </c>
      <c r="AI35" s="269">
        <v>4136</v>
      </c>
      <c r="AJ35" s="269">
        <v>2057</v>
      </c>
      <c r="AK35" s="269">
        <v>1130</v>
      </c>
      <c r="AL35" s="269">
        <v>2317</v>
      </c>
      <c r="AM35" s="269">
        <v>2879</v>
      </c>
      <c r="AN35" s="269">
        <v>0</v>
      </c>
      <c r="AO35" s="269">
        <v>176</v>
      </c>
      <c r="AP35" s="270">
        <v>47272</v>
      </c>
      <c r="AQ35" s="269">
        <v>341</v>
      </c>
      <c r="AR35" s="269">
        <v>51838</v>
      </c>
      <c r="AS35" s="269">
        <v>16</v>
      </c>
      <c r="AT35" s="269">
        <v>11043</v>
      </c>
      <c r="AU35" s="269">
        <v>2880</v>
      </c>
      <c r="AV35" s="269">
        <v>-24</v>
      </c>
      <c r="AW35" s="270">
        <v>66094</v>
      </c>
      <c r="AX35" s="269">
        <v>113366</v>
      </c>
      <c r="AY35" s="270">
        <v>4035</v>
      </c>
      <c r="AZ35" s="270">
        <v>70129</v>
      </c>
      <c r="BA35" s="269">
        <v>117401</v>
      </c>
      <c r="BB35" s="270">
        <v>-66095</v>
      </c>
      <c r="BC35" s="269">
        <v>4034</v>
      </c>
      <c r="BD35" s="270">
        <v>51306</v>
      </c>
      <c r="BE35" s="271"/>
      <c r="BG35" s="281" t="s">
        <v>478</v>
      </c>
      <c r="BH35" s="283" t="s">
        <v>194</v>
      </c>
      <c r="BI35" s="273">
        <f t="shared" si="0"/>
        <v>113366</v>
      </c>
      <c r="BJ35" s="274">
        <f t="shared" si="1"/>
        <v>66095</v>
      </c>
      <c r="BK35" s="275">
        <f t="shared" si="2"/>
        <v>0.58302312862763084</v>
      </c>
      <c r="BL35" s="276">
        <f t="shared" si="3"/>
        <v>0.41697687137236916</v>
      </c>
      <c r="BM35" s="277"/>
      <c r="BN35" s="281" t="s">
        <v>478</v>
      </c>
      <c r="BO35" s="283" t="s">
        <v>194</v>
      </c>
      <c r="BP35" s="278">
        <f t="shared" si="4"/>
        <v>4035</v>
      </c>
      <c r="BQ35" s="279">
        <f t="shared" si="5"/>
        <v>66095</v>
      </c>
      <c r="BR35" s="280">
        <f t="shared" si="6"/>
        <v>-62060</v>
      </c>
      <c r="BS35" s="277"/>
    </row>
    <row r="36" spans="1:71" x14ac:dyDescent="0.2">
      <c r="A36" s="281" t="s">
        <v>479</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575</v>
      </c>
      <c r="AP36" s="270">
        <v>575</v>
      </c>
      <c r="AQ36" s="269">
        <v>0</v>
      </c>
      <c r="AR36" s="269">
        <v>4507</v>
      </c>
      <c r="AS36" s="269">
        <v>57502</v>
      </c>
      <c r="AT36" s="269">
        <v>0</v>
      </c>
      <c r="AU36" s="269">
        <v>0</v>
      </c>
      <c r="AV36" s="269">
        <v>0</v>
      </c>
      <c r="AW36" s="270">
        <v>62009</v>
      </c>
      <c r="AX36" s="269">
        <v>62584</v>
      </c>
      <c r="AY36" s="270">
        <v>0</v>
      </c>
      <c r="AZ36" s="270">
        <v>62009</v>
      </c>
      <c r="BA36" s="269">
        <v>62584</v>
      </c>
      <c r="BB36" s="270">
        <v>0</v>
      </c>
      <c r="BC36" s="269">
        <v>62009</v>
      </c>
      <c r="BD36" s="270">
        <v>62584</v>
      </c>
      <c r="BE36" s="271"/>
      <c r="BG36" s="281" t="s">
        <v>479</v>
      </c>
      <c r="BH36" s="283" t="s">
        <v>39</v>
      </c>
      <c r="BI36" s="273">
        <f t="shared" si="0"/>
        <v>62584</v>
      </c>
      <c r="BJ36" s="274">
        <f t="shared" si="1"/>
        <v>0</v>
      </c>
      <c r="BK36" s="275">
        <f t="shared" si="2"/>
        <v>0</v>
      </c>
      <c r="BL36" s="276">
        <f t="shared" si="3"/>
        <v>1</v>
      </c>
      <c r="BM36" s="277"/>
      <c r="BN36" s="281" t="s">
        <v>479</v>
      </c>
      <c r="BO36" s="283" t="s">
        <v>39</v>
      </c>
      <c r="BP36" s="278">
        <f t="shared" si="4"/>
        <v>0</v>
      </c>
      <c r="BQ36" s="279">
        <f t="shared" si="5"/>
        <v>0</v>
      </c>
      <c r="BR36" s="280">
        <f t="shared" si="6"/>
        <v>0</v>
      </c>
      <c r="BS36" s="277"/>
    </row>
    <row r="37" spans="1:71" x14ac:dyDescent="0.2">
      <c r="A37" s="281" t="s">
        <v>480</v>
      </c>
      <c r="B37" s="282" t="s">
        <v>40</v>
      </c>
      <c r="C37" s="269">
        <v>0</v>
      </c>
      <c r="D37" s="269">
        <v>0</v>
      </c>
      <c r="E37" s="269">
        <v>0</v>
      </c>
      <c r="F37" s="269">
        <v>0</v>
      </c>
      <c r="G37" s="269">
        <v>22</v>
      </c>
      <c r="H37" s="269">
        <v>0</v>
      </c>
      <c r="I37" s="269">
        <v>0</v>
      </c>
      <c r="J37" s="269">
        <v>3</v>
      </c>
      <c r="K37" s="269">
        <v>0</v>
      </c>
      <c r="L37" s="269">
        <v>1</v>
      </c>
      <c r="M37" s="269">
        <v>2</v>
      </c>
      <c r="N37" s="269">
        <v>1</v>
      </c>
      <c r="O37" s="269">
        <v>0</v>
      </c>
      <c r="P37" s="269">
        <v>1</v>
      </c>
      <c r="Q37" s="269">
        <v>1</v>
      </c>
      <c r="R37" s="269">
        <v>1</v>
      </c>
      <c r="S37" s="269">
        <v>0</v>
      </c>
      <c r="T37" s="269">
        <v>3</v>
      </c>
      <c r="U37" s="269">
        <v>27</v>
      </c>
      <c r="V37" s="269">
        <v>47</v>
      </c>
      <c r="W37" s="269">
        <v>3</v>
      </c>
      <c r="X37" s="269">
        <v>0</v>
      </c>
      <c r="Y37" s="269">
        <v>14</v>
      </c>
      <c r="Z37" s="269">
        <v>0</v>
      </c>
      <c r="AA37" s="269">
        <v>2</v>
      </c>
      <c r="AB37" s="269">
        <v>0</v>
      </c>
      <c r="AC37" s="269">
        <v>10</v>
      </c>
      <c r="AD37" s="269">
        <v>12</v>
      </c>
      <c r="AE37" s="269">
        <v>0</v>
      </c>
      <c r="AF37" s="269">
        <v>312</v>
      </c>
      <c r="AG37" s="269">
        <v>284</v>
      </c>
      <c r="AH37" s="269">
        <v>8</v>
      </c>
      <c r="AI37" s="269">
        <v>0</v>
      </c>
      <c r="AJ37" s="269">
        <v>18</v>
      </c>
      <c r="AK37" s="269">
        <v>0</v>
      </c>
      <c r="AL37" s="269">
        <v>13</v>
      </c>
      <c r="AM37" s="269">
        <v>24</v>
      </c>
      <c r="AN37" s="269">
        <v>0</v>
      </c>
      <c r="AO37" s="269">
        <v>1</v>
      </c>
      <c r="AP37" s="270">
        <v>810</v>
      </c>
      <c r="AQ37" s="269">
        <v>0</v>
      </c>
      <c r="AR37" s="269">
        <v>39832</v>
      </c>
      <c r="AS37" s="269">
        <v>39322</v>
      </c>
      <c r="AT37" s="269">
        <v>30218</v>
      </c>
      <c r="AU37" s="269">
        <v>8463</v>
      </c>
      <c r="AV37" s="269">
        <v>0</v>
      </c>
      <c r="AW37" s="270">
        <v>117835</v>
      </c>
      <c r="AX37" s="269">
        <v>118645</v>
      </c>
      <c r="AY37" s="270">
        <v>55635</v>
      </c>
      <c r="AZ37" s="270">
        <v>173470</v>
      </c>
      <c r="BA37" s="269">
        <v>174280</v>
      </c>
      <c r="BB37" s="270">
        <v>0</v>
      </c>
      <c r="BC37" s="269">
        <v>173470</v>
      </c>
      <c r="BD37" s="270">
        <v>174280</v>
      </c>
      <c r="BE37" s="271"/>
      <c r="BG37" s="281" t="s">
        <v>480</v>
      </c>
      <c r="BH37" s="283" t="s">
        <v>40</v>
      </c>
      <c r="BI37" s="273">
        <f t="shared" si="0"/>
        <v>118645</v>
      </c>
      <c r="BJ37" s="274">
        <f t="shared" si="1"/>
        <v>0</v>
      </c>
      <c r="BK37" s="275">
        <f t="shared" si="2"/>
        <v>0</v>
      </c>
      <c r="BL37" s="276">
        <f t="shared" si="3"/>
        <v>1</v>
      </c>
      <c r="BM37" s="277"/>
      <c r="BN37" s="281" t="s">
        <v>480</v>
      </c>
      <c r="BO37" s="283" t="s">
        <v>40</v>
      </c>
      <c r="BP37" s="278">
        <f t="shared" si="4"/>
        <v>55635</v>
      </c>
      <c r="BQ37" s="279">
        <f t="shared" si="5"/>
        <v>0</v>
      </c>
      <c r="BR37" s="280">
        <f t="shared" si="6"/>
        <v>55635</v>
      </c>
      <c r="BS37" s="277"/>
    </row>
    <row r="38" spans="1:71" x14ac:dyDescent="0.2">
      <c r="A38" s="281" t="s">
        <v>481</v>
      </c>
      <c r="B38" s="282" t="s">
        <v>482</v>
      </c>
      <c r="C38" s="269">
        <v>0</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6</v>
      </c>
      <c r="AB38" s="269">
        <v>0</v>
      </c>
      <c r="AC38" s="269">
        <v>7</v>
      </c>
      <c r="AD38" s="269">
        <v>9</v>
      </c>
      <c r="AE38" s="269">
        <v>2</v>
      </c>
      <c r="AF38" s="269">
        <v>321</v>
      </c>
      <c r="AG38" s="269">
        <v>65</v>
      </c>
      <c r="AH38" s="269">
        <v>2</v>
      </c>
      <c r="AI38" s="269">
        <v>4</v>
      </c>
      <c r="AJ38" s="269">
        <v>3832</v>
      </c>
      <c r="AK38" s="269">
        <v>0</v>
      </c>
      <c r="AL38" s="269">
        <v>2</v>
      </c>
      <c r="AM38" s="269">
        <v>9</v>
      </c>
      <c r="AN38" s="269">
        <v>0</v>
      </c>
      <c r="AO38" s="269">
        <v>6</v>
      </c>
      <c r="AP38" s="270">
        <v>4265</v>
      </c>
      <c r="AQ38" s="269">
        <v>1041</v>
      </c>
      <c r="AR38" s="269">
        <v>60759</v>
      </c>
      <c r="AS38" s="269">
        <v>117086</v>
      </c>
      <c r="AT38" s="269">
        <v>0</v>
      </c>
      <c r="AU38" s="269">
        <v>0</v>
      </c>
      <c r="AV38" s="269">
        <v>0</v>
      </c>
      <c r="AW38" s="270">
        <v>178886</v>
      </c>
      <c r="AX38" s="269">
        <v>183151</v>
      </c>
      <c r="AY38" s="270">
        <v>42391</v>
      </c>
      <c r="AZ38" s="270">
        <v>221277</v>
      </c>
      <c r="BA38" s="269">
        <v>225542</v>
      </c>
      <c r="BB38" s="270">
        <v>-41830</v>
      </c>
      <c r="BC38" s="269">
        <v>179447</v>
      </c>
      <c r="BD38" s="270">
        <v>183712</v>
      </c>
      <c r="BE38" s="271"/>
      <c r="BG38" s="281" t="s">
        <v>481</v>
      </c>
      <c r="BH38" s="283" t="s">
        <v>482</v>
      </c>
      <c r="BI38" s="273">
        <f t="shared" si="0"/>
        <v>183151</v>
      </c>
      <c r="BJ38" s="274">
        <f t="shared" si="1"/>
        <v>41830</v>
      </c>
      <c r="BK38" s="275">
        <f t="shared" si="2"/>
        <v>0.22839078137711505</v>
      </c>
      <c r="BL38" s="276">
        <f t="shared" si="3"/>
        <v>0.7716092186228849</v>
      </c>
      <c r="BM38" s="277"/>
      <c r="BN38" s="281" t="s">
        <v>481</v>
      </c>
      <c r="BO38" s="283" t="s">
        <v>482</v>
      </c>
      <c r="BP38" s="278">
        <f t="shared" si="4"/>
        <v>42391</v>
      </c>
      <c r="BQ38" s="279">
        <f t="shared" si="5"/>
        <v>41830</v>
      </c>
      <c r="BR38" s="280">
        <f t="shared" si="6"/>
        <v>561</v>
      </c>
      <c r="BS38" s="277"/>
    </row>
    <row r="39" spans="1:71" x14ac:dyDescent="0.2">
      <c r="A39" s="281" t="s">
        <v>483</v>
      </c>
      <c r="B39" s="282" t="s">
        <v>484</v>
      </c>
      <c r="C39" s="269">
        <v>0</v>
      </c>
      <c r="D39" s="269">
        <v>0</v>
      </c>
      <c r="E39" s="269">
        <v>0</v>
      </c>
      <c r="F39" s="269">
        <v>3</v>
      </c>
      <c r="G39" s="269">
        <v>132</v>
      </c>
      <c r="H39" s="269">
        <v>1</v>
      </c>
      <c r="I39" s="269">
        <v>2</v>
      </c>
      <c r="J39" s="269">
        <v>25</v>
      </c>
      <c r="K39" s="269">
        <v>0</v>
      </c>
      <c r="L39" s="269">
        <v>2</v>
      </c>
      <c r="M39" s="269">
        <v>2</v>
      </c>
      <c r="N39" s="269">
        <v>11</v>
      </c>
      <c r="O39" s="269">
        <v>1</v>
      </c>
      <c r="P39" s="269">
        <v>2</v>
      </c>
      <c r="Q39" s="269">
        <v>18</v>
      </c>
      <c r="R39" s="269">
        <v>12</v>
      </c>
      <c r="S39" s="269">
        <v>10</v>
      </c>
      <c r="T39" s="269">
        <v>2</v>
      </c>
      <c r="U39" s="269">
        <v>16</v>
      </c>
      <c r="V39" s="269">
        <v>26</v>
      </c>
      <c r="W39" s="269">
        <v>6</v>
      </c>
      <c r="X39" s="269">
        <v>4</v>
      </c>
      <c r="Y39" s="269">
        <v>64</v>
      </c>
      <c r="Z39" s="269">
        <v>0</v>
      </c>
      <c r="AA39" s="269">
        <v>169</v>
      </c>
      <c r="AB39" s="269">
        <v>14</v>
      </c>
      <c r="AC39" s="269">
        <v>88</v>
      </c>
      <c r="AD39" s="269">
        <v>141</v>
      </c>
      <c r="AE39" s="269">
        <v>72</v>
      </c>
      <c r="AF39" s="269">
        <v>253</v>
      </c>
      <c r="AG39" s="269">
        <v>52</v>
      </c>
      <c r="AH39" s="269">
        <v>0</v>
      </c>
      <c r="AI39" s="269">
        <v>283</v>
      </c>
      <c r="AJ39" s="269">
        <v>193</v>
      </c>
      <c r="AK39" s="269">
        <v>0</v>
      </c>
      <c r="AL39" s="269">
        <v>145</v>
      </c>
      <c r="AM39" s="269">
        <v>406</v>
      </c>
      <c r="AN39" s="269">
        <v>0</v>
      </c>
      <c r="AO39" s="269">
        <v>11</v>
      </c>
      <c r="AP39" s="270">
        <v>2166</v>
      </c>
      <c r="AQ39" s="269">
        <v>0</v>
      </c>
      <c r="AR39" s="269">
        <v>13881</v>
      </c>
      <c r="AS39" s="269">
        <v>0</v>
      </c>
      <c r="AT39" s="269">
        <v>0</v>
      </c>
      <c r="AU39" s="269">
        <v>0</v>
      </c>
      <c r="AV39" s="269">
        <v>0</v>
      </c>
      <c r="AW39" s="270">
        <v>13881</v>
      </c>
      <c r="AX39" s="269">
        <v>16047</v>
      </c>
      <c r="AY39" s="270">
        <v>120</v>
      </c>
      <c r="AZ39" s="270">
        <v>14001</v>
      </c>
      <c r="BA39" s="269">
        <v>16167</v>
      </c>
      <c r="BB39" s="270">
        <v>-387</v>
      </c>
      <c r="BC39" s="269">
        <v>13614</v>
      </c>
      <c r="BD39" s="270">
        <v>15780</v>
      </c>
      <c r="BE39" s="271"/>
      <c r="BG39" s="281" t="s">
        <v>483</v>
      </c>
      <c r="BH39" s="283" t="s">
        <v>484</v>
      </c>
      <c r="BI39" s="273">
        <f t="shared" si="0"/>
        <v>16047</v>
      </c>
      <c r="BJ39" s="274">
        <f t="shared" si="1"/>
        <v>387</v>
      </c>
      <c r="BK39" s="275">
        <f t="shared" si="2"/>
        <v>2.411665731912507E-2</v>
      </c>
      <c r="BL39" s="276">
        <f t="shared" si="3"/>
        <v>0.97588334268087495</v>
      </c>
      <c r="BM39" s="277"/>
      <c r="BN39" s="281" t="s">
        <v>483</v>
      </c>
      <c r="BO39" s="283" t="s">
        <v>484</v>
      </c>
      <c r="BP39" s="278">
        <f t="shared" si="4"/>
        <v>120</v>
      </c>
      <c r="BQ39" s="279">
        <f t="shared" si="5"/>
        <v>387</v>
      </c>
      <c r="BR39" s="280">
        <f t="shared" si="6"/>
        <v>-267</v>
      </c>
      <c r="BS39" s="277"/>
    </row>
    <row r="40" spans="1:71" x14ac:dyDescent="0.2">
      <c r="A40" s="281" t="s">
        <v>485</v>
      </c>
      <c r="B40" s="282" t="s">
        <v>41</v>
      </c>
      <c r="C40" s="269">
        <v>13</v>
      </c>
      <c r="D40" s="269">
        <v>3</v>
      </c>
      <c r="E40" s="269">
        <v>0</v>
      </c>
      <c r="F40" s="269">
        <v>44</v>
      </c>
      <c r="G40" s="269">
        <v>7335</v>
      </c>
      <c r="H40" s="269">
        <v>70</v>
      </c>
      <c r="I40" s="269">
        <v>85</v>
      </c>
      <c r="J40" s="269">
        <v>776</v>
      </c>
      <c r="K40" s="269">
        <v>6</v>
      </c>
      <c r="L40" s="269">
        <v>179</v>
      </c>
      <c r="M40" s="269">
        <v>300</v>
      </c>
      <c r="N40" s="269">
        <v>226</v>
      </c>
      <c r="O40" s="269">
        <v>24</v>
      </c>
      <c r="P40" s="269">
        <v>81</v>
      </c>
      <c r="Q40" s="269">
        <v>300</v>
      </c>
      <c r="R40" s="269">
        <v>214</v>
      </c>
      <c r="S40" s="269">
        <v>190</v>
      </c>
      <c r="T40" s="269">
        <v>122</v>
      </c>
      <c r="U40" s="269">
        <v>1162</v>
      </c>
      <c r="V40" s="269">
        <v>1294</v>
      </c>
      <c r="W40" s="269">
        <v>1038</v>
      </c>
      <c r="X40" s="269">
        <v>320</v>
      </c>
      <c r="Y40" s="269">
        <v>8807</v>
      </c>
      <c r="Z40" s="269">
        <v>68</v>
      </c>
      <c r="AA40" s="269">
        <v>2449</v>
      </c>
      <c r="AB40" s="269">
        <v>538</v>
      </c>
      <c r="AC40" s="269">
        <v>23697</v>
      </c>
      <c r="AD40" s="269">
        <v>6281</v>
      </c>
      <c r="AE40" s="269">
        <v>9108</v>
      </c>
      <c r="AF40" s="269">
        <v>10540</v>
      </c>
      <c r="AG40" s="269">
        <v>7209</v>
      </c>
      <c r="AH40" s="269">
        <v>5771</v>
      </c>
      <c r="AI40" s="269">
        <v>11004</v>
      </c>
      <c r="AJ40" s="269">
        <v>8477</v>
      </c>
      <c r="AK40" s="269">
        <v>1248</v>
      </c>
      <c r="AL40" s="269">
        <v>9850</v>
      </c>
      <c r="AM40" s="269">
        <v>4877</v>
      </c>
      <c r="AN40" s="269">
        <v>0</v>
      </c>
      <c r="AO40" s="269">
        <v>94</v>
      </c>
      <c r="AP40" s="270">
        <v>123800</v>
      </c>
      <c r="AQ40" s="269">
        <v>1118</v>
      </c>
      <c r="AR40" s="269">
        <v>38919</v>
      </c>
      <c r="AS40" s="269">
        <v>0</v>
      </c>
      <c r="AT40" s="269">
        <v>1840</v>
      </c>
      <c r="AU40" s="269">
        <v>806</v>
      </c>
      <c r="AV40" s="269">
        <v>0</v>
      </c>
      <c r="AW40" s="270">
        <v>42683</v>
      </c>
      <c r="AX40" s="269">
        <v>166483</v>
      </c>
      <c r="AY40" s="270">
        <v>24774</v>
      </c>
      <c r="AZ40" s="270">
        <v>67457</v>
      </c>
      <c r="BA40" s="269">
        <v>191257</v>
      </c>
      <c r="BB40" s="270">
        <v>-109841</v>
      </c>
      <c r="BC40" s="269">
        <v>-42384</v>
      </c>
      <c r="BD40" s="270">
        <v>81416</v>
      </c>
      <c r="BE40" s="271"/>
      <c r="BG40" s="281" t="s">
        <v>485</v>
      </c>
      <c r="BH40" s="283" t="s">
        <v>41</v>
      </c>
      <c r="BI40" s="273">
        <f t="shared" si="0"/>
        <v>166483</v>
      </c>
      <c r="BJ40" s="274">
        <f t="shared" si="1"/>
        <v>109841</v>
      </c>
      <c r="BK40" s="275">
        <f t="shared" si="2"/>
        <v>0.65977306992305518</v>
      </c>
      <c r="BL40" s="276">
        <f t="shared" si="3"/>
        <v>0.34022693007694482</v>
      </c>
      <c r="BM40" s="277"/>
      <c r="BN40" s="281" t="s">
        <v>485</v>
      </c>
      <c r="BO40" s="283" t="s">
        <v>41</v>
      </c>
      <c r="BP40" s="278">
        <f t="shared" si="4"/>
        <v>24774</v>
      </c>
      <c r="BQ40" s="279">
        <f t="shared" si="5"/>
        <v>109841</v>
      </c>
      <c r="BR40" s="280">
        <f t="shared" si="6"/>
        <v>-85067</v>
      </c>
      <c r="BS40" s="277"/>
    </row>
    <row r="41" spans="1:71" x14ac:dyDescent="0.2">
      <c r="A41" s="286">
        <v>37</v>
      </c>
      <c r="B41" s="282" t="s">
        <v>42</v>
      </c>
      <c r="C41" s="269">
        <v>0</v>
      </c>
      <c r="D41" s="269">
        <v>0</v>
      </c>
      <c r="E41" s="269">
        <v>0</v>
      </c>
      <c r="F41" s="269">
        <v>0</v>
      </c>
      <c r="G41" s="269">
        <v>45</v>
      </c>
      <c r="H41" s="269">
        <v>0</v>
      </c>
      <c r="I41" s="269">
        <v>0</v>
      </c>
      <c r="J41" s="269">
        <v>2</v>
      </c>
      <c r="K41" s="269">
        <v>0</v>
      </c>
      <c r="L41" s="269">
        <v>0</v>
      </c>
      <c r="M41" s="269">
        <v>0</v>
      </c>
      <c r="N41" s="269">
        <v>1</v>
      </c>
      <c r="O41" s="269">
        <v>0</v>
      </c>
      <c r="P41" s="269">
        <v>0</v>
      </c>
      <c r="Q41" s="269">
        <v>1</v>
      </c>
      <c r="R41" s="269">
        <v>1</v>
      </c>
      <c r="S41" s="269">
        <v>1</v>
      </c>
      <c r="T41" s="269">
        <v>0</v>
      </c>
      <c r="U41" s="269">
        <v>4</v>
      </c>
      <c r="V41" s="269">
        <v>5</v>
      </c>
      <c r="W41" s="269">
        <v>4</v>
      </c>
      <c r="X41" s="269">
        <v>1</v>
      </c>
      <c r="Y41" s="269">
        <v>23</v>
      </c>
      <c r="Z41" s="269">
        <v>0</v>
      </c>
      <c r="AA41" s="269">
        <v>6</v>
      </c>
      <c r="AB41" s="269">
        <v>0</v>
      </c>
      <c r="AC41" s="269">
        <v>243</v>
      </c>
      <c r="AD41" s="269">
        <v>10</v>
      </c>
      <c r="AE41" s="269">
        <v>188</v>
      </c>
      <c r="AF41" s="269">
        <v>173</v>
      </c>
      <c r="AG41" s="269">
        <v>119</v>
      </c>
      <c r="AH41" s="269">
        <v>31</v>
      </c>
      <c r="AI41" s="269">
        <v>561</v>
      </c>
      <c r="AJ41" s="269">
        <v>2348</v>
      </c>
      <c r="AK41" s="269">
        <v>43</v>
      </c>
      <c r="AL41" s="269">
        <v>76</v>
      </c>
      <c r="AM41" s="269">
        <v>2238</v>
      </c>
      <c r="AN41" s="269">
        <v>0</v>
      </c>
      <c r="AO41" s="269">
        <v>4</v>
      </c>
      <c r="AP41" s="270">
        <v>6128</v>
      </c>
      <c r="AQ41" s="269">
        <v>19683</v>
      </c>
      <c r="AR41" s="269">
        <v>138035</v>
      </c>
      <c r="AS41" s="269">
        <v>0</v>
      </c>
      <c r="AT41" s="269">
        <v>0</v>
      </c>
      <c r="AU41" s="269">
        <v>0</v>
      </c>
      <c r="AV41" s="269">
        <v>0</v>
      </c>
      <c r="AW41" s="270">
        <v>157718</v>
      </c>
      <c r="AX41" s="269">
        <v>163846</v>
      </c>
      <c r="AY41" s="270">
        <v>70683</v>
      </c>
      <c r="AZ41" s="270">
        <v>228401</v>
      </c>
      <c r="BA41" s="269">
        <v>234529</v>
      </c>
      <c r="BB41" s="270">
        <v>-89989</v>
      </c>
      <c r="BC41" s="269">
        <v>138412</v>
      </c>
      <c r="BD41" s="270">
        <v>144540</v>
      </c>
      <c r="BE41" s="271"/>
      <c r="BG41" s="286">
        <v>37</v>
      </c>
      <c r="BH41" s="283" t="s">
        <v>42</v>
      </c>
      <c r="BI41" s="273">
        <f t="shared" si="0"/>
        <v>163846</v>
      </c>
      <c r="BJ41" s="274">
        <f t="shared" si="1"/>
        <v>89989</v>
      </c>
      <c r="BK41" s="275">
        <f t="shared" si="2"/>
        <v>0.54922915420577856</v>
      </c>
      <c r="BL41" s="276">
        <f t="shared" si="3"/>
        <v>0.45077084579422144</v>
      </c>
      <c r="BM41" s="277"/>
      <c r="BN41" s="286">
        <v>37</v>
      </c>
      <c r="BO41" s="283" t="s">
        <v>42</v>
      </c>
      <c r="BP41" s="278">
        <f t="shared" si="4"/>
        <v>70683</v>
      </c>
      <c r="BQ41" s="279">
        <f t="shared" si="5"/>
        <v>89989</v>
      </c>
      <c r="BR41" s="280">
        <f t="shared" si="6"/>
        <v>-19306</v>
      </c>
      <c r="BS41" s="277"/>
    </row>
    <row r="42" spans="1:71" x14ac:dyDescent="0.2">
      <c r="A42" s="287">
        <v>38</v>
      </c>
      <c r="B42" s="268" t="s">
        <v>283</v>
      </c>
      <c r="C42" s="269">
        <v>1</v>
      </c>
      <c r="D42" s="269">
        <v>0</v>
      </c>
      <c r="E42" s="269">
        <v>0</v>
      </c>
      <c r="F42" s="269">
        <v>1</v>
      </c>
      <c r="G42" s="269">
        <v>140</v>
      </c>
      <c r="H42" s="269">
        <v>1</v>
      </c>
      <c r="I42" s="269">
        <v>3</v>
      </c>
      <c r="J42" s="269">
        <v>6</v>
      </c>
      <c r="K42" s="269">
        <v>0</v>
      </c>
      <c r="L42" s="269">
        <v>1</v>
      </c>
      <c r="M42" s="269">
        <v>5</v>
      </c>
      <c r="N42" s="269">
        <v>2</v>
      </c>
      <c r="O42" s="269">
        <v>1</v>
      </c>
      <c r="P42" s="269">
        <v>1</v>
      </c>
      <c r="Q42" s="269">
        <v>3</v>
      </c>
      <c r="R42" s="269">
        <v>4</v>
      </c>
      <c r="S42" s="269">
        <v>5</v>
      </c>
      <c r="T42" s="269">
        <v>2</v>
      </c>
      <c r="U42" s="269">
        <v>18</v>
      </c>
      <c r="V42" s="269">
        <v>19</v>
      </c>
      <c r="W42" s="269">
        <v>21</v>
      </c>
      <c r="X42" s="269">
        <v>6</v>
      </c>
      <c r="Y42" s="269">
        <v>50</v>
      </c>
      <c r="Z42" s="269">
        <v>0</v>
      </c>
      <c r="AA42" s="269">
        <v>11</v>
      </c>
      <c r="AB42" s="269">
        <v>17</v>
      </c>
      <c r="AC42" s="269">
        <v>366</v>
      </c>
      <c r="AD42" s="269">
        <v>121</v>
      </c>
      <c r="AE42" s="269">
        <v>70</v>
      </c>
      <c r="AF42" s="269">
        <v>174</v>
      </c>
      <c r="AG42" s="269">
        <v>93</v>
      </c>
      <c r="AH42" s="269">
        <v>110</v>
      </c>
      <c r="AI42" s="269">
        <v>361</v>
      </c>
      <c r="AJ42" s="269">
        <v>183</v>
      </c>
      <c r="AK42" s="269">
        <v>48</v>
      </c>
      <c r="AL42" s="269">
        <v>73</v>
      </c>
      <c r="AM42" s="269">
        <v>166</v>
      </c>
      <c r="AN42" s="269">
        <v>0</v>
      </c>
      <c r="AO42" s="269">
        <v>1</v>
      </c>
      <c r="AP42" s="270">
        <v>2084</v>
      </c>
      <c r="AQ42" s="269">
        <v>0</v>
      </c>
      <c r="AR42" s="269">
        <v>0</v>
      </c>
      <c r="AS42" s="269">
        <v>0</v>
      </c>
      <c r="AT42" s="269">
        <v>0</v>
      </c>
      <c r="AU42" s="269">
        <v>0</v>
      </c>
      <c r="AV42" s="269">
        <v>0</v>
      </c>
      <c r="AW42" s="270">
        <v>0</v>
      </c>
      <c r="AX42" s="269">
        <v>2084</v>
      </c>
      <c r="AY42" s="270">
        <v>0</v>
      </c>
      <c r="AZ42" s="270">
        <v>0</v>
      </c>
      <c r="BA42" s="269">
        <v>2084</v>
      </c>
      <c r="BB42" s="270">
        <v>0</v>
      </c>
      <c r="BC42" s="269">
        <v>0</v>
      </c>
      <c r="BD42" s="270">
        <v>2084</v>
      </c>
      <c r="BE42" s="271"/>
      <c r="BG42" s="287">
        <v>38</v>
      </c>
      <c r="BH42" s="272" t="s">
        <v>283</v>
      </c>
      <c r="BI42" s="273">
        <f t="shared" si="0"/>
        <v>2084</v>
      </c>
      <c r="BJ42" s="274">
        <f t="shared" si="1"/>
        <v>0</v>
      </c>
      <c r="BK42" s="275">
        <f t="shared" si="2"/>
        <v>0</v>
      </c>
      <c r="BL42" s="276">
        <f t="shared" si="3"/>
        <v>1</v>
      </c>
      <c r="BM42" s="277"/>
      <c r="BN42" s="287">
        <v>38</v>
      </c>
      <c r="BO42" s="272" t="s">
        <v>283</v>
      </c>
      <c r="BP42" s="278">
        <f t="shared" si="4"/>
        <v>0</v>
      </c>
      <c r="BQ42" s="279">
        <f t="shared" si="5"/>
        <v>0</v>
      </c>
      <c r="BR42" s="280">
        <f t="shared" si="6"/>
        <v>0</v>
      </c>
      <c r="BS42" s="277"/>
    </row>
    <row r="43" spans="1:71" x14ac:dyDescent="0.2">
      <c r="A43" s="287">
        <v>39</v>
      </c>
      <c r="B43" s="268" t="s">
        <v>284</v>
      </c>
      <c r="C43" s="269">
        <v>3</v>
      </c>
      <c r="D43" s="269">
        <v>2</v>
      </c>
      <c r="E43" s="269">
        <v>1</v>
      </c>
      <c r="F43" s="269">
        <v>12</v>
      </c>
      <c r="G43" s="269">
        <v>1829</v>
      </c>
      <c r="H43" s="269">
        <v>9</v>
      </c>
      <c r="I43" s="269">
        <v>14</v>
      </c>
      <c r="J43" s="269">
        <v>32</v>
      </c>
      <c r="K43" s="269">
        <v>1</v>
      </c>
      <c r="L43" s="269">
        <v>11</v>
      </c>
      <c r="M43" s="269">
        <v>52</v>
      </c>
      <c r="N43" s="269">
        <v>84</v>
      </c>
      <c r="O43" s="269">
        <v>10</v>
      </c>
      <c r="P43" s="269">
        <v>13</v>
      </c>
      <c r="Q43" s="269">
        <v>69</v>
      </c>
      <c r="R43" s="269">
        <v>48</v>
      </c>
      <c r="S43" s="269">
        <v>23</v>
      </c>
      <c r="T43" s="269">
        <v>5</v>
      </c>
      <c r="U43" s="269">
        <v>104</v>
      </c>
      <c r="V43" s="269">
        <v>84</v>
      </c>
      <c r="W43" s="269">
        <v>88</v>
      </c>
      <c r="X43" s="269">
        <v>25</v>
      </c>
      <c r="Y43" s="269">
        <v>1435</v>
      </c>
      <c r="Z43" s="269">
        <v>3</v>
      </c>
      <c r="AA43" s="269">
        <v>184</v>
      </c>
      <c r="AB43" s="269">
        <v>220</v>
      </c>
      <c r="AC43" s="269">
        <v>2545</v>
      </c>
      <c r="AD43" s="269">
        <v>466</v>
      </c>
      <c r="AE43" s="269">
        <v>783</v>
      </c>
      <c r="AF43" s="269">
        <v>1820</v>
      </c>
      <c r="AG43" s="269">
        <v>287</v>
      </c>
      <c r="AH43" s="269">
        <v>239</v>
      </c>
      <c r="AI43" s="269">
        <v>2487</v>
      </c>
      <c r="AJ43" s="269">
        <v>800</v>
      </c>
      <c r="AK43" s="269">
        <v>157</v>
      </c>
      <c r="AL43" s="269">
        <v>364</v>
      </c>
      <c r="AM43" s="269">
        <v>665</v>
      </c>
      <c r="AN43" s="269">
        <v>1</v>
      </c>
      <c r="AO43" s="269">
        <v>1</v>
      </c>
      <c r="AP43" s="270">
        <v>14976</v>
      </c>
      <c r="AQ43" s="269">
        <v>6</v>
      </c>
      <c r="AR43" s="269">
        <v>25814</v>
      </c>
      <c r="AS43" s="269">
        <v>0</v>
      </c>
      <c r="AT43" s="269">
        <v>0</v>
      </c>
      <c r="AU43" s="269">
        <v>0</v>
      </c>
      <c r="AV43" s="269">
        <v>0</v>
      </c>
      <c r="AW43" s="270">
        <v>25820</v>
      </c>
      <c r="AX43" s="269">
        <v>40796</v>
      </c>
      <c r="AY43" s="270">
        <v>7</v>
      </c>
      <c r="AZ43" s="270">
        <v>25827</v>
      </c>
      <c r="BA43" s="269">
        <v>40803</v>
      </c>
      <c r="BB43" s="270">
        <v>-37769</v>
      </c>
      <c r="BC43" s="269">
        <v>-11942</v>
      </c>
      <c r="BD43" s="270">
        <v>3034</v>
      </c>
      <c r="BE43" s="271"/>
      <c r="BG43" s="287">
        <v>39</v>
      </c>
      <c r="BH43" s="272" t="s">
        <v>284</v>
      </c>
      <c r="BI43" s="273">
        <f t="shared" si="0"/>
        <v>40796</v>
      </c>
      <c r="BJ43" s="274">
        <f t="shared" si="1"/>
        <v>37769</v>
      </c>
      <c r="BK43" s="275">
        <f t="shared" si="2"/>
        <v>0.92580154917148738</v>
      </c>
      <c r="BL43" s="276">
        <f t="shared" si="3"/>
        <v>7.4198450828512619E-2</v>
      </c>
      <c r="BM43" s="277"/>
      <c r="BN43" s="287">
        <v>39</v>
      </c>
      <c r="BO43" s="272" t="s">
        <v>284</v>
      </c>
      <c r="BP43" s="278">
        <f t="shared" si="4"/>
        <v>7</v>
      </c>
      <c r="BQ43" s="279">
        <f t="shared" si="5"/>
        <v>37769</v>
      </c>
      <c r="BR43" s="280">
        <f t="shared" si="6"/>
        <v>-37762</v>
      </c>
      <c r="BS43" s="277"/>
    </row>
    <row r="44" spans="1:71" x14ac:dyDescent="0.2">
      <c r="A44" s="288">
        <v>40</v>
      </c>
      <c r="B44" s="289" t="s">
        <v>43</v>
      </c>
      <c r="C44" s="290">
        <v>411</v>
      </c>
      <c r="D44" s="290">
        <v>61</v>
      </c>
      <c r="E44" s="290">
        <v>25</v>
      </c>
      <c r="F44" s="290">
        <v>267</v>
      </c>
      <c r="G44" s="290">
        <v>194924</v>
      </c>
      <c r="H44" s="290">
        <v>1398</v>
      </c>
      <c r="I44" s="290">
        <v>2993</v>
      </c>
      <c r="J44" s="290">
        <v>11849</v>
      </c>
      <c r="K44" s="290">
        <v>824</v>
      </c>
      <c r="L44" s="290">
        <v>3234</v>
      </c>
      <c r="M44" s="290">
        <v>2940</v>
      </c>
      <c r="N44" s="290">
        <v>17271</v>
      </c>
      <c r="O44" s="290">
        <v>1510</v>
      </c>
      <c r="P44" s="290">
        <v>1753</v>
      </c>
      <c r="Q44" s="290">
        <v>4646</v>
      </c>
      <c r="R44" s="290">
        <v>3770</v>
      </c>
      <c r="S44" s="290">
        <v>4038</v>
      </c>
      <c r="T44" s="290">
        <v>1796</v>
      </c>
      <c r="U44" s="290">
        <v>20673</v>
      </c>
      <c r="V44" s="290">
        <v>25098</v>
      </c>
      <c r="W44" s="290">
        <v>34488</v>
      </c>
      <c r="X44" s="290">
        <v>4380</v>
      </c>
      <c r="Y44" s="290">
        <v>49559</v>
      </c>
      <c r="Z44" s="290">
        <v>635</v>
      </c>
      <c r="AA44" s="290">
        <v>9126</v>
      </c>
      <c r="AB44" s="290">
        <v>2844</v>
      </c>
      <c r="AC44" s="290">
        <v>75912</v>
      </c>
      <c r="AD44" s="290">
        <v>17567</v>
      </c>
      <c r="AE44" s="290">
        <v>54239</v>
      </c>
      <c r="AF44" s="290">
        <v>44935</v>
      </c>
      <c r="AG44" s="290">
        <v>24589</v>
      </c>
      <c r="AH44" s="290">
        <v>17801</v>
      </c>
      <c r="AI44" s="290">
        <v>43293</v>
      </c>
      <c r="AJ44" s="290">
        <v>81302</v>
      </c>
      <c r="AK44" s="290">
        <v>6374</v>
      </c>
      <c r="AL44" s="290">
        <v>34427</v>
      </c>
      <c r="AM44" s="290">
        <v>67769</v>
      </c>
      <c r="AN44" s="290">
        <v>2084</v>
      </c>
      <c r="AO44" s="290">
        <v>2074</v>
      </c>
      <c r="AP44" s="291">
        <v>872879</v>
      </c>
      <c r="AQ44" s="290">
        <v>29375</v>
      </c>
      <c r="AR44" s="290">
        <v>1258339</v>
      </c>
      <c r="AS44" s="290">
        <v>215928</v>
      </c>
      <c r="AT44" s="290">
        <v>159985</v>
      </c>
      <c r="AU44" s="290">
        <v>37035</v>
      </c>
      <c r="AV44" s="290">
        <v>1711</v>
      </c>
      <c r="AW44" s="291">
        <v>1702373</v>
      </c>
      <c r="AX44" s="290">
        <v>2575252</v>
      </c>
      <c r="AY44" s="291">
        <v>852591</v>
      </c>
      <c r="AZ44" s="291">
        <v>2554964</v>
      </c>
      <c r="BA44" s="290">
        <v>3427843</v>
      </c>
      <c r="BB44" s="291">
        <v>-1246542</v>
      </c>
      <c r="BC44" s="290">
        <v>1308422</v>
      </c>
      <c r="BD44" s="291">
        <v>2181301</v>
      </c>
      <c r="BE44" s="271"/>
      <c r="BG44" s="288">
        <v>40</v>
      </c>
      <c r="BH44" s="292" t="s">
        <v>43</v>
      </c>
      <c r="BI44" s="293">
        <f t="shared" si="0"/>
        <v>2575252</v>
      </c>
      <c r="BJ44" s="294">
        <f t="shared" si="1"/>
        <v>1246542</v>
      </c>
      <c r="BK44" s="295">
        <f t="shared" si="2"/>
        <v>0.48404660980750619</v>
      </c>
      <c r="BL44" s="296">
        <f t="shared" si="3"/>
        <v>0.51595339019249375</v>
      </c>
      <c r="BM44" s="277"/>
      <c r="BN44" s="288">
        <v>40</v>
      </c>
      <c r="BO44" s="292" t="s">
        <v>43</v>
      </c>
      <c r="BP44" s="297">
        <f t="shared" si="4"/>
        <v>852591</v>
      </c>
      <c r="BQ44" s="298">
        <f t="shared" si="5"/>
        <v>1246542</v>
      </c>
      <c r="BR44" s="299">
        <f t="shared" si="6"/>
        <v>-393951</v>
      </c>
    </row>
    <row r="45" spans="1:71" x14ac:dyDescent="0.2">
      <c r="A45" s="300">
        <v>41</v>
      </c>
      <c r="B45" s="301" t="s">
        <v>52</v>
      </c>
      <c r="C45" s="302">
        <v>3</v>
      </c>
      <c r="D45" s="302">
        <v>2</v>
      </c>
      <c r="E45" s="302">
        <v>2</v>
      </c>
      <c r="F45" s="302">
        <v>53</v>
      </c>
      <c r="G45" s="302">
        <v>2671</v>
      </c>
      <c r="H45" s="302">
        <v>28</v>
      </c>
      <c r="I45" s="302">
        <v>88</v>
      </c>
      <c r="J45" s="302">
        <v>222</v>
      </c>
      <c r="K45" s="302">
        <v>11</v>
      </c>
      <c r="L45" s="302">
        <v>88</v>
      </c>
      <c r="M45" s="302">
        <v>96</v>
      </c>
      <c r="N45" s="302">
        <v>224</v>
      </c>
      <c r="O45" s="302">
        <v>12</v>
      </c>
      <c r="P45" s="302">
        <v>46</v>
      </c>
      <c r="Q45" s="302">
        <v>126</v>
      </c>
      <c r="R45" s="302">
        <v>85</v>
      </c>
      <c r="S45" s="302">
        <v>108</v>
      </c>
      <c r="T45" s="302">
        <v>33</v>
      </c>
      <c r="U45" s="302">
        <v>477</v>
      </c>
      <c r="V45" s="302">
        <v>685</v>
      </c>
      <c r="W45" s="302">
        <v>314</v>
      </c>
      <c r="X45" s="302">
        <v>170</v>
      </c>
      <c r="Y45" s="302">
        <v>1968</v>
      </c>
      <c r="Z45" s="302">
        <v>9</v>
      </c>
      <c r="AA45" s="302">
        <v>254</v>
      </c>
      <c r="AB45" s="302">
        <v>229</v>
      </c>
      <c r="AC45" s="302">
        <v>6481</v>
      </c>
      <c r="AD45" s="302">
        <v>1668</v>
      </c>
      <c r="AE45" s="302">
        <v>1279</v>
      </c>
      <c r="AF45" s="302">
        <v>2921</v>
      </c>
      <c r="AG45" s="302">
        <v>491</v>
      </c>
      <c r="AH45" s="302">
        <v>660</v>
      </c>
      <c r="AI45" s="302">
        <v>1504</v>
      </c>
      <c r="AJ45" s="302">
        <v>1507</v>
      </c>
      <c r="AK45" s="302">
        <v>580</v>
      </c>
      <c r="AL45" s="302">
        <v>1182</v>
      </c>
      <c r="AM45" s="302">
        <v>3088</v>
      </c>
      <c r="AN45" s="302">
        <v>0</v>
      </c>
      <c r="AO45" s="302">
        <v>10</v>
      </c>
      <c r="AP45" s="303">
        <v>29375</v>
      </c>
      <c r="AQ45" s="269"/>
      <c r="AR45" s="269"/>
      <c r="AS45" s="269"/>
      <c r="AT45" s="269"/>
      <c r="AU45" s="269"/>
      <c r="AV45" s="269"/>
      <c r="AW45" s="269"/>
      <c r="AX45" s="269"/>
      <c r="AY45" s="269"/>
      <c r="AZ45" s="269"/>
      <c r="BA45" s="269"/>
      <c r="BB45" s="269"/>
      <c r="BC45" s="269"/>
      <c r="BD45" s="269"/>
      <c r="BE45" s="271"/>
      <c r="BG45" s="56" t="s">
        <v>486</v>
      </c>
      <c r="BI45" s="274"/>
      <c r="BJ45" s="274"/>
      <c r="BN45" s="56" t="s">
        <v>486</v>
      </c>
    </row>
    <row r="46" spans="1:71" x14ac:dyDescent="0.2">
      <c r="A46" s="286">
        <v>42</v>
      </c>
      <c r="B46" s="282" t="s">
        <v>53</v>
      </c>
      <c r="C46" s="269">
        <v>91</v>
      </c>
      <c r="D46" s="269">
        <v>46</v>
      </c>
      <c r="E46" s="269">
        <v>10</v>
      </c>
      <c r="F46" s="269">
        <v>247</v>
      </c>
      <c r="G46" s="269">
        <v>40396</v>
      </c>
      <c r="H46" s="269">
        <v>567</v>
      </c>
      <c r="I46" s="269">
        <v>794</v>
      </c>
      <c r="J46" s="269">
        <v>1658</v>
      </c>
      <c r="K46" s="269">
        <v>39</v>
      </c>
      <c r="L46" s="269">
        <v>1092</v>
      </c>
      <c r="M46" s="269">
        <v>1212</v>
      </c>
      <c r="N46" s="269">
        <v>1328</v>
      </c>
      <c r="O46" s="269">
        <v>196</v>
      </c>
      <c r="P46" s="269">
        <v>891</v>
      </c>
      <c r="Q46" s="269">
        <v>1582</v>
      </c>
      <c r="R46" s="269">
        <v>1490</v>
      </c>
      <c r="S46" s="269">
        <v>1422</v>
      </c>
      <c r="T46" s="269">
        <v>556</v>
      </c>
      <c r="U46" s="269">
        <v>6251</v>
      </c>
      <c r="V46" s="269">
        <v>6509</v>
      </c>
      <c r="W46" s="269">
        <v>5525</v>
      </c>
      <c r="X46" s="269">
        <v>2240</v>
      </c>
      <c r="Y46" s="269">
        <v>31745</v>
      </c>
      <c r="Z46" s="269">
        <v>70</v>
      </c>
      <c r="AA46" s="269">
        <v>2546</v>
      </c>
      <c r="AB46" s="269">
        <v>4421</v>
      </c>
      <c r="AC46" s="269">
        <v>116887</v>
      </c>
      <c r="AD46" s="269">
        <v>17016</v>
      </c>
      <c r="AE46" s="269">
        <v>18923</v>
      </c>
      <c r="AF46" s="269">
        <v>59657</v>
      </c>
      <c r="AG46" s="269">
        <v>4600</v>
      </c>
      <c r="AH46" s="269">
        <v>22170</v>
      </c>
      <c r="AI46" s="269">
        <v>94949</v>
      </c>
      <c r="AJ46" s="269">
        <v>81518</v>
      </c>
      <c r="AK46" s="269">
        <v>7655</v>
      </c>
      <c r="AL46" s="269">
        <v>27457</v>
      </c>
      <c r="AM46" s="269">
        <v>38935</v>
      </c>
      <c r="AN46" s="269">
        <v>0</v>
      </c>
      <c r="AO46" s="269">
        <v>28</v>
      </c>
      <c r="AP46" s="270">
        <v>602719</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154</v>
      </c>
      <c r="D47" s="269">
        <v>71</v>
      </c>
      <c r="E47" s="269">
        <v>8</v>
      </c>
      <c r="F47" s="269">
        <v>32</v>
      </c>
      <c r="G47" s="269">
        <v>22048</v>
      </c>
      <c r="H47" s="269">
        <v>-44</v>
      </c>
      <c r="I47" s="269">
        <v>283</v>
      </c>
      <c r="J47" s="269">
        <v>1056</v>
      </c>
      <c r="K47" s="269">
        <v>32</v>
      </c>
      <c r="L47" s="269">
        <v>-8</v>
      </c>
      <c r="M47" s="269">
        <v>546</v>
      </c>
      <c r="N47" s="269">
        <v>2530</v>
      </c>
      <c r="O47" s="269">
        <v>168</v>
      </c>
      <c r="P47" s="269">
        <v>93</v>
      </c>
      <c r="Q47" s="269">
        <v>868</v>
      </c>
      <c r="R47" s="269">
        <v>778</v>
      </c>
      <c r="S47" s="269">
        <v>174</v>
      </c>
      <c r="T47" s="269">
        <v>-118</v>
      </c>
      <c r="U47" s="269">
        <v>-674</v>
      </c>
      <c r="V47" s="269">
        <v>-1837</v>
      </c>
      <c r="W47" s="269">
        <v>568</v>
      </c>
      <c r="X47" s="269">
        <v>597</v>
      </c>
      <c r="Y47" s="269">
        <v>2496</v>
      </c>
      <c r="Z47" s="269">
        <v>51</v>
      </c>
      <c r="AA47" s="269">
        <v>2364</v>
      </c>
      <c r="AB47" s="269">
        <v>336</v>
      </c>
      <c r="AC47" s="269">
        <v>37917</v>
      </c>
      <c r="AD47" s="269">
        <v>13682</v>
      </c>
      <c r="AE47" s="269">
        <v>144541</v>
      </c>
      <c r="AF47" s="269">
        <v>10879</v>
      </c>
      <c r="AG47" s="269">
        <v>10945</v>
      </c>
      <c r="AH47" s="269">
        <v>0</v>
      </c>
      <c r="AI47" s="269">
        <v>2993</v>
      </c>
      <c r="AJ47" s="269">
        <v>7126</v>
      </c>
      <c r="AK47" s="269">
        <v>-55</v>
      </c>
      <c r="AL47" s="269">
        <v>6788</v>
      </c>
      <c r="AM47" s="269">
        <v>14040</v>
      </c>
      <c r="AN47" s="269">
        <v>0</v>
      </c>
      <c r="AO47" s="269">
        <v>785</v>
      </c>
      <c r="AP47" s="270">
        <v>282213</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123</v>
      </c>
      <c r="D48" s="269">
        <v>11</v>
      </c>
      <c r="E48" s="269">
        <v>8</v>
      </c>
      <c r="F48" s="269">
        <v>78</v>
      </c>
      <c r="G48" s="269">
        <v>14673</v>
      </c>
      <c r="H48" s="269">
        <v>263</v>
      </c>
      <c r="I48" s="269">
        <v>229</v>
      </c>
      <c r="J48" s="269">
        <v>2220</v>
      </c>
      <c r="K48" s="269">
        <v>109</v>
      </c>
      <c r="L48" s="269">
        <v>440</v>
      </c>
      <c r="M48" s="269">
        <v>652</v>
      </c>
      <c r="N48" s="269">
        <v>1268</v>
      </c>
      <c r="O48" s="269">
        <v>59</v>
      </c>
      <c r="P48" s="269">
        <v>261</v>
      </c>
      <c r="Q48" s="269">
        <v>855</v>
      </c>
      <c r="R48" s="269">
        <v>711</v>
      </c>
      <c r="S48" s="269">
        <v>980</v>
      </c>
      <c r="T48" s="269">
        <v>529</v>
      </c>
      <c r="U48" s="269">
        <v>4969</v>
      </c>
      <c r="V48" s="269">
        <v>7155</v>
      </c>
      <c r="W48" s="269">
        <v>3019</v>
      </c>
      <c r="X48" s="269">
        <v>916</v>
      </c>
      <c r="Y48" s="269">
        <v>3379</v>
      </c>
      <c r="Z48" s="269">
        <v>190</v>
      </c>
      <c r="AA48" s="269">
        <v>3910</v>
      </c>
      <c r="AB48" s="269">
        <v>708</v>
      </c>
      <c r="AC48" s="269">
        <v>26135</v>
      </c>
      <c r="AD48" s="269">
        <v>4003</v>
      </c>
      <c r="AE48" s="269">
        <v>122007</v>
      </c>
      <c r="AF48" s="269">
        <v>24977</v>
      </c>
      <c r="AG48" s="269">
        <v>9042</v>
      </c>
      <c r="AH48" s="269">
        <v>21853</v>
      </c>
      <c r="AI48" s="269">
        <v>29890</v>
      </c>
      <c r="AJ48" s="269">
        <v>12004</v>
      </c>
      <c r="AK48" s="269">
        <v>961</v>
      </c>
      <c r="AL48" s="269">
        <v>7861</v>
      </c>
      <c r="AM48" s="269">
        <v>12779</v>
      </c>
      <c r="AN48" s="269">
        <v>0</v>
      </c>
      <c r="AO48" s="269">
        <v>109</v>
      </c>
      <c r="AP48" s="270">
        <v>319336</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30</v>
      </c>
      <c r="D49" s="269">
        <v>5</v>
      </c>
      <c r="E49" s="269">
        <v>3</v>
      </c>
      <c r="F49" s="269">
        <v>51</v>
      </c>
      <c r="G49" s="269">
        <v>12881</v>
      </c>
      <c r="H49" s="269">
        <v>102</v>
      </c>
      <c r="I49" s="269">
        <v>110</v>
      </c>
      <c r="J49" s="269">
        <v>339</v>
      </c>
      <c r="K49" s="269">
        <v>159</v>
      </c>
      <c r="L49" s="269">
        <v>178</v>
      </c>
      <c r="M49" s="269">
        <v>174</v>
      </c>
      <c r="N49" s="269">
        <v>404</v>
      </c>
      <c r="O49" s="269">
        <v>14</v>
      </c>
      <c r="P49" s="269">
        <v>86</v>
      </c>
      <c r="Q49" s="269">
        <v>53</v>
      </c>
      <c r="R49" s="269">
        <v>68</v>
      </c>
      <c r="S49" s="269">
        <v>107</v>
      </c>
      <c r="T49" s="269">
        <v>22</v>
      </c>
      <c r="U49" s="269">
        <v>126</v>
      </c>
      <c r="V49" s="269">
        <v>452</v>
      </c>
      <c r="W49" s="269">
        <v>352</v>
      </c>
      <c r="X49" s="269">
        <v>280</v>
      </c>
      <c r="Y49" s="269">
        <v>3397</v>
      </c>
      <c r="Z49" s="269">
        <v>30</v>
      </c>
      <c r="AA49" s="269">
        <v>829</v>
      </c>
      <c r="AB49" s="269">
        <v>170</v>
      </c>
      <c r="AC49" s="269">
        <v>11964</v>
      </c>
      <c r="AD49" s="269">
        <v>1116</v>
      </c>
      <c r="AE49" s="269">
        <v>18208</v>
      </c>
      <c r="AF49" s="269">
        <v>11672</v>
      </c>
      <c r="AG49" s="269">
        <v>1639</v>
      </c>
      <c r="AH49" s="269">
        <v>100</v>
      </c>
      <c r="AI49" s="269">
        <v>2032</v>
      </c>
      <c r="AJ49" s="269">
        <v>2759</v>
      </c>
      <c r="AK49" s="269">
        <v>540</v>
      </c>
      <c r="AL49" s="269">
        <v>3704</v>
      </c>
      <c r="AM49" s="269">
        <v>7929</v>
      </c>
      <c r="AN49" s="269">
        <v>0</v>
      </c>
      <c r="AO49" s="269">
        <v>39</v>
      </c>
      <c r="AP49" s="270">
        <v>82124</v>
      </c>
      <c r="AQ49" s="269"/>
      <c r="AR49" s="269"/>
      <c r="AS49" s="269"/>
      <c r="AT49" s="269"/>
      <c r="AU49" s="269"/>
      <c r="AV49" s="269"/>
      <c r="AW49" s="269"/>
      <c r="AX49" s="269"/>
      <c r="AY49" s="269"/>
      <c r="AZ49" s="269"/>
      <c r="BA49" s="269"/>
      <c r="BB49" s="269"/>
      <c r="BC49" s="269"/>
      <c r="BD49" s="269"/>
      <c r="BE49" s="271"/>
    </row>
    <row r="50" spans="1:57" x14ac:dyDescent="0.2">
      <c r="A50" s="286">
        <v>46</v>
      </c>
      <c r="B50" s="282" t="s">
        <v>205</v>
      </c>
      <c r="C50" s="269">
        <v>-53</v>
      </c>
      <c r="D50" s="269">
        <v>-8</v>
      </c>
      <c r="E50" s="269">
        <v>0</v>
      </c>
      <c r="F50" s="269">
        <v>0</v>
      </c>
      <c r="G50" s="269">
        <v>-1205</v>
      </c>
      <c r="H50" s="269">
        <v>0</v>
      </c>
      <c r="I50" s="269">
        <v>0</v>
      </c>
      <c r="J50" s="269">
        <v>0</v>
      </c>
      <c r="K50" s="269">
        <v>-3</v>
      </c>
      <c r="L50" s="269">
        <v>0</v>
      </c>
      <c r="M50" s="269">
        <v>0</v>
      </c>
      <c r="N50" s="269">
        <v>0</v>
      </c>
      <c r="O50" s="269">
        <v>0</v>
      </c>
      <c r="P50" s="269">
        <v>0</v>
      </c>
      <c r="Q50" s="269">
        <v>0</v>
      </c>
      <c r="R50" s="269">
        <v>0</v>
      </c>
      <c r="S50" s="269">
        <v>0</v>
      </c>
      <c r="T50" s="269">
        <v>0</v>
      </c>
      <c r="U50" s="269">
        <v>0</v>
      </c>
      <c r="V50" s="269">
        <v>0</v>
      </c>
      <c r="W50" s="269">
        <v>0</v>
      </c>
      <c r="X50" s="269">
        <v>0</v>
      </c>
      <c r="Y50" s="269">
        <v>-391</v>
      </c>
      <c r="Z50" s="269">
        <v>0</v>
      </c>
      <c r="AA50" s="269">
        <v>-884</v>
      </c>
      <c r="AB50" s="269">
        <v>0</v>
      </c>
      <c r="AC50" s="269">
        <v>-139</v>
      </c>
      <c r="AD50" s="269">
        <v>-818</v>
      </c>
      <c r="AE50" s="269">
        <v>-66</v>
      </c>
      <c r="AF50" s="269">
        <v>-604</v>
      </c>
      <c r="AG50" s="269">
        <v>0</v>
      </c>
      <c r="AH50" s="269">
        <v>0</v>
      </c>
      <c r="AI50" s="269">
        <v>-381</v>
      </c>
      <c r="AJ50" s="269">
        <v>-2504</v>
      </c>
      <c r="AK50" s="269">
        <v>-275</v>
      </c>
      <c r="AL50" s="269">
        <v>-3</v>
      </c>
      <c r="AM50" s="269">
        <v>0</v>
      </c>
      <c r="AN50" s="269">
        <v>0</v>
      </c>
      <c r="AO50" s="269">
        <v>-11</v>
      </c>
      <c r="AP50" s="270">
        <v>-7345</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348</v>
      </c>
      <c r="D51" s="290">
        <v>127</v>
      </c>
      <c r="E51" s="290">
        <v>31</v>
      </c>
      <c r="F51" s="290">
        <v>461</v>
      </c>
      <c r="G51" s="290">
        <v>91464</v>
      </c>
      <c r="H51" s="290">
        <v>916</v>
      </c>
      <c r="I51" s="290">
        <v>1504</v>
      </c>
      <c r="J51" s="290">
        <v>5495</v>
      </c>
      <c r="K51" s="290">
        <v>347</v>
      </c>
      <c r="L51" s="290">
        <v>1790</v>
      </c>
      <c r="M51" s="290">
        <v>2680</v>
      </c>
      <c r="N51" s="290">
        <v>5754</v>
      </c>
      <c r="O51" s="290">
        <v>449</v>
      </c>
      <c r="P51" s="290">
        <v>1377</v>
      </c>
      <c r="Q51" s="290">
        <v>3484</v>
      </c>
      <c r="R51" s="290">
        <v>3132</v>
      </c>
      <c r="S51" s="290">
        <v>2791</v>
      </c>
      <c r="T51" s="290">
        <v>1022</v>
      </c>
      <c r="U51" s="290">
        <v>11149</v>
      </c>
      <c r="V51" s="290">
        <v>12964</v>
      </c>
      <c r="W51" s="290">
        <v>9778</v>
      </c>
      <c r="X51" s="290">
        <v>4203</v>
      </c>
      <c r="Y51" s="290">
        <v>42594</v>
      </c>
      <c r="Z51" s="290">
        <v>350</v>
      </c>
      <c r="AA51" s="290">
        <v>9019</v>
      </c>
      <c r="AB51" s="290">
        <v>5864</v>
      </c>
      <c r="AC51" s="290">
        <v>199245</v>
      </c>
      <c r="AD51" s="290">
        <v>36667</v>
      </c>
      <c r="AE51" s="290">
        <v>304892</v>
      </c>
      <c r="AF51" s="290">
        <v>109502</v>
      </c>
      <c r="AG51" s="290">
        <v>26717</v>
      </c>
      <c r="AH51" s="290">
        <v>44783</v>
      </c>
      <c r="AI51" s="290">
        <v>130987</v>
      </c>
      <c r="AJ51" s="290">
        <v>102410</v>
      </c>
      <c r="AK51" s="290">
        <v>9406</v>
      </c>
      <c r="AL51" s="290">
        <v>46989</v>
      </c>
      <c r="AM51" s="290">
        <v>76771</v>
      </c>
      <c r="AN51" s="290">
        <v>0</v>
      </c>
      <c r="AO51" s="290">
        <v>960</v>
      </c>
      <c r="AP51" s="291">
        <v>1308422</v>
      </c>
      <c r="AQ51" s="269"/>
      <c r="AR51" s="269"/>
      <c r="AS51" s="269"/>
      <c r="AT51" s="269"/>
      <c r="AU51" s="269"/>
      <c r="AV51" s="269"/>
      <c r="AW51" s="269"/>
      <c r="AX51" s="269"/>
      <c r="AY51" s="269"/>
      <c r="AZ51" s="269"/>
      <c r="BA51" s="269"/>
      <c r="BB51" s="269"/>
      <c r="BC51" s="269"/>
      <c r="BD51" s="269"/>
      <c r="BE51" s="271"/>
    </row>
    <row r="52" spans="1:57" x14ac:dyDescent="0.2">
      <c r="A52" s="304">
        <v>48</v>
      </c>
      <c r="B52" s="305" t="s">
        <v>440</v>
      </c>
      <c r="C52" s="306">
        <v>759</v>
      </c>
      <c r="D52" s="306">
        <v>188</v>
      </c>
      <c r="E52" s="306">
        <v>56</v>
      </c>
      <c r="F52" s="306">
        <v>728</v>
      </c>
      <c r="G52" s="306">
        <v>286388</v>
      </c>
      <c r="H52" s="306">
        <v>2314</v>
      </c>
      <c r="I52" s="306">
        <v>4497</v>
      </c>
      <c r="J52" s="306">
        <v>17344</v>
      </c>
      <c r="K52" s="306">
        <v>1171</v>
      </c>
      <c r="L52" s="306">
        <v>5024</v>
      </c>
      <c r="M52" s="306">
        <v>5620</v>
      </c>
      <c r="N52" s="306">
        <v>23025</v>
      </c>
      <c r="O52" s="306">
        <v>1959</v>
      </c>
      <c r="P52" s="306">
        <v>3130</v>
      </c>
      <c r="Q52" s="306">
        <v>8130</v>
      </c>
      <c r="R52" s="306">
        <v>6902</v>
      </c>
      <c r="S52" s="306">
        <v>6829</v>
      </c>
      <c r="T52" s="306">
        <v>2818</v>
      </c>
      <c r="U52" s="306">
        <v>31822</v>
      </c>
      <c r="V52" s="306">
        <v>38062</v>
      </c>
      <c r="W52" s="306">
        <v>44266</v>
      </c>
      <c r="X52" s="306">
        <v>8583</v>
      </c>
      <c r="Y52" s="306">
        <v>92153</v>
      </c>
      <c r="Z52" s="306">
        <v>985</v>
      </c>
      <c r="AA52" s="306">
        <v>18145</v>
      </c>
      <c r="AB52" s="306">
        <v>8708</v>
      </c>
      <c r="AC52" s="306">
        <v>275157</v>
      </c>
      <c r="AD52" s="306">
        <v>54234</v>
      </c>
      <c r="AE52" s="306">
        <v>359131</v>
      </c>
      <c r="AF52" s="306">
        <v>154437</v>
      </c>
      <c r="AG52" s="306">
        <v>51306</v>
      </c>
      <c r="AH52" s="306">
        <v>62584</v>
      </c>
      <c r="AI52" s="306">
        <v>174280</v>
      </c>
      <c r="AJ52" s="306">
        <v>183712</v>
      </c>
      <c r="AK52" s="306">
        <v>15780</v>
      </c>
      <c r="AL52" s="306">
        <v>81416</v>
      </c>
      <c r="AM52" s="306">
        <v>144540</v>
      </c>
      <c r="AN52" s="306">
        <v>2084</v>
      </c>
      <c r="AO52" s="306">
        <v>3034</v>
      </c>
      <c r="AP52" s="307">
        <v>2181301</v>
      </c>
      <c r="AQ52" s="269"/>
      <c r="AR52" s="269"/>
      <c r="AS52" s="269"/>
      <c r="AT52" s="269"/>
      <c r="AU52" s="269"/>
      <c r="AV52" s="269"/>
      <c r="AW52" s="269"/>
      <c r="AX52" s="269"/>
      <c r="AY52" s="269"/>
      <c r="AZ52" s="269"/>
      <c r="BA52" s="269"/>
      <c r="BB52" s="269"/>
      <c r="BC52" s="269"/>
      <c r="BD52" s="269"/>
      <c r="BE52" s="271"/>
    </row>
    <row r="53" spans="1:57" x14ac:dyDescent="0.2">
      <c r="A53" s="56" t="s">
        <v>486</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398</v>
      </c>
      <c r="B1" s="308"/>
      <c r="C1" s="308"/>
      <c r="D1" s="308"/>
      <c r="E1" s="308" t="s">
        <v>612</v>
      </c>
      <c r="F1" s="308"/>
      <c r="G1" s="309" t="s">
        <v>178</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2"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row>
    <row r="5" spans="1:56" x14ac:dyDescent="0.2">
      <c r="A5" s="267" t="s">
        <v>443</v>
      </c>
      <c r="B5" s="272" t="s">
        <v>444</v>
      </c>
      <c r="C5" s="442">
        <v>0.14229249011857709</v>
      </c>
      <c r="D5" s="442">
        <v>0</v>
      </c>
      <c r="E5" s="442">
        <v>0</v>
      </c>
      <c r="F5" s="442">
        <v>0</v>
      </c>
      <c r="G5" s="442">
        <v>0.19777364973392739</v>
      </c>
      <c r="H5" s="442">
        <v>8.6430423509075201E-3</v>
      </c>
      <c r="I5" s="442">
        <v>2.2237046920169001E-4</v>
      </c>
      <c r="J5" s="442">
        <v>1.268450184501845E-3</v>
      </c>
      <c r="K5" s="442">
        <v>0</v>
      </c>
      <c r="L5" s="442">
        <v>7.7627388535031847E-3</v>
      </c>
      <c r="M5" s="442">
        <v>1.7793594306049823E-4</v>
      </c>
      <c r="N5" s="442">
        <v>0</v>
      </c>
      <c r="O5" s="442">
        <v>0</v>
      </c>
      <c r="P5" s="442">
        <v>0</v>
      </c>
      <c r="Q5" s="442">
        <v>0</v>
      </c>
      <c r="R5" s="442">
        <v>0</v>
      </c>
      <c r="S5" s="442">
        <v>0</v>
      </c>
      <c r="T5" s="442">
        <v>0</v>
      </c>
      <c r="U5" s="442">
        <v>0</v>
      </c>
      <c r="V5" s="442">
        <v>0</v>
      </c>
      <c r="W5" s="442">
        <v>0</v>
      </c>
      <c r="X5" s="442">
        <v>1.165093790050099E-3</v>
      </c>
      <c r="Y5" s="442">
        <v>1.0743003483337493E-3</v>
      </c>
      <c r="Z5" s="442">
        <v>0</v>
      </c>
      <c r="AA5" s="442">
        <v>0</v>
      </c>
      <c r="AB5" s="442">
        <v>0</v>
      </c>
      <c r="AC5" s="442">
        <v>1.2720010757494811E-4</v>
      </c>
      <c r="AD5" s="442">
        <v>0</v>
      </c>
      <c r="AE5" s="442">
        <v>2.7844992495774523E-6</v>
      </c>
      <c r="AF5" s="442">
        <v>3.2375661272881499E-5</v>
      </c>
      <c r="AG5" s="442">
        <v>0</v>
      </c>
      <c r="AH5" s="442">
        <v>3.1957049725169375E-5</v>
      </c>
      <c r="AI5" s="442">
        <v>2.3066330043607988E-3</v>
      </c>
      <c r="AJ5" s="442">
        <v>1.638434070719387E-3</v>
      </c>
      <c r="AK5" s="442">
        <v>2.2179974651457541E-3</v>
      </c>
      <c r="AL5" s="442">
        <v>0</v>
      </c>
      <c r="AM5" s="442">
        <v>1.8832157188321572E-2</v>
      </c>
      <c r="AN5" s="442">
        <v>0</v>
      </c>
      <c r="AO5" s="442">
        <v>0</v>
      </c>
      <c r="AP5" s="443">
        <v>2.7709609998803467E-2</v>
      </c>
      <c r="AQ5" s="442">
        <v>3.3021276595744681E-3</v>
      </c>
      <c r="AR5" s="442">
        <v>9.9138626395589742E-3</v>
      </c>
      <c r="AS5" s="442">
        <v>0</v>
      </c>
      <c r="AT5" s="442">
        <v>0</v>
      </c>
      <c r="AU5" s="442">
        <v>2.6461455380045905E-3</v>
      </c>
      <c r="AV5" s="442">
        <v>0</v>
      </c>
      <c r="AW5" s="443">
        <v>7.4425522491251917E-3</v>
      </c>
      <c r="AX5" s="442">
        <v>2.8390619636447231E-2</v>
      </c>
      <c r="AY5" s="443">
        <v>4.6446654961171299E-4</v>
      </c>
      <c r="AZ5" s="443">
        <v>5.113966380739611E-3</v>
      </c>
      <c r="BA5" s="442">
        <v>2.1444681101205627E-2</v>
      </c>
      <c r="BB5" s="443">
        <v>5.8361451118373868E-2</v>
      </c>
      <c r="BC5" s="442">
        <v>-4.5615252571418088E-2</v>
      </c>
      <c r="BD5" s="443">
        <v>3.4795748042108814E-4</v>
      </c>
    </row>
    <row r="6" spans="1:56" x14ac:dyDescent="0.2">
      <c r="A6" s="267" t="s">
        <v>445</v>
      </c>
      <c r="B6" s="272" t="s">
        <v>446</v>
      </c>
      <c r="C6" s="442">
        <v>0</v>
      </c>
      <c r="D6" s="442">
        <v>0.13297872340425532</v>
      </c>
      <c r="E6" s="442">
        <v>0</v>
      </c>
      <c r="F6" s="442">
        <v>0</v>
      </c>
      <c r="G6" s="442">
        <v>4.6091316675279692E-4</v>
      </c>
      <c r="H6" s="442">
        <v>0</v>
      </c>
      <c r="I6" s="442">
        <v>1.4676450967311541E-2</v>
      </c>
      <c r="J6" s="442">
        <v>2.3062730627306272E-4</v>
      </c>
      <c r="K6" s="442">
        <v>0</v>
      </c>
      <c r="L6" s="442">
        <v>0</v>
      </c>
      <c r="M6" s="442">
        <v>0</v>
      </c>
      <c r="N6" s="442">
        <v>0</v>
      </c>
      <c r="O6" s="442">
        <v>0</v>
      </c>
      <c r="P6" s="442">
        <v>0</v>
      </c>
      <c r="Q6" s="442">
        <v>0</v>
      </c>
      <c r="R6" s="442">
        <v>0</v>
      </c>
      <c r="S6" s="442">
        <v>0</v>
      </c>
      <c r="T6" s="442">
        <v>0</v>
      </c>
      <c r="U6" s="442">
        <v>0</v>
      </c>
      <c r="V6" s="442">
        <v>0</v>
      </c>
      <c r="W6" s="442">
        <v>0</v>
      </c>
      <c r="X6" s="442">
        <v>1.165093790050099E-4</v>
      </c>
      <c r="Y6" s="442">
        <v>4.3406074680151485E-5</v>
      </c>
      <c r="Z6" s="442">
        <v>0</v>
      </c>
      <c r="AA6" s="442">
        <v>0</v>
      </c>
      <c r="AB6" s="442">
        <v>0</v>
      </c>
      <c r="AC6" s="442">
        <v>0</v>
      </c>
      <c r="AD6" s="442">
        <v>0</v>
      </c>
      <c r="AE6" s="442">
        <v>0</v>
      </c>
      <c r="AF6" s="442">
        <v>0</v>
      </c>
      <c r="AG6" s="442">
        <v>0</v>
      </c>
      <c r="AH6" s="442">
        <v>0</v>
      </c>
      <c r="AI6" s="442">
        <v>5.7378930456736288E-5</v>
      </c>
      <c r="AJ6" s="442">
        <v>2.7216512802647623E-5</v>
      </c>
      <c r="AK6" s="442">
        <v>0</v>
      </c>
      <c r="AL6" s="442">
        <v>0</v>
      </c>
      <c r="AM6" s="442">
        <v>1.1277155112771552E-3</v>
      </c>
      <c r="AN6" s="442">
        <v>0</v>
      </c>
      <c r="AO6" s="442">
        <v>0</v>
      </c>
      <c r="AP6" s="443">
        <v>1.8796122130783417E-4</v>
      </c>
      <c r="AQ6" s="442">
        <v>2.0425531914893618E-4</v>
      </c>
      <c r="AR6" s="442">
        <v>5.2529564767522905E-4</v>
      </c>
      <c r="AS6" s="442">
        <v>0</v>
      </c>
      <c r="AT6" s="442">
        <v>0</v>
      </c>
      <c r="AU6" s="442">
        <v>0</v>
      </c>
      <c r="AV6" s="442">
        <v>3.5067212156633547E-2</v>
      </c>
      <c r="AW6" s="443">
        <v>4.2705094594427896E-4</v>
      </c>
      <c r="AX6" s="442">
        <v>4.415101900707193E-4</v>
      </c>
      <c r="AY6" s="443">
        <v>1.5247639254929973E-5</v>
      </c>
      <c r="AZ6" s="443">
        <v>2.8963226096336388E-4</v>
      </c>
      <c r="BA6" s="442">
        <v>3.3548794387607602E-4</v>
      </c>
      <c r="BB6" s="443">
        <v>7.7173492750344551E-4</v>
      </c>
      <c r="BC6" s="442">
        <v>-1.6967003000560981E-4</v>
      </c>
      <c r="BD6" s="443">
        <v>8.6187096599689815E-5</v>
      </c>
    </row>
    <row r="7" spans="1:56" x14ac:dyDescent="0.2">
      <c r="A7" s="267" t="s">
        <v>447</v>
      </c>
      <c r="B7" s="272" t="s">
        <v>250</v>
      </c>
      <c r="C7" s="442">
        <v>0</v>
      </c>
      <c r="D7" s="442">
        <v>0</v>
      </c>
      <c r="E7" s="442">
        <v>5.3571428571428568E-2</v>
      </c>
      <c r="F7" s="442">
        <v>0</v>
      </c>
      <c r="G7" s="442">
        <v>3.6265485984049613E-2</v>
      </c>
      <c r="H7" s="442">
        <v>0</v>
      </c>
      <c r="I7" s="442">
        <v>0</v>
      </c>
      <c r="J7" s="442">
        <v>5.7656826568265681E-5</v>
      </c>
      <c r="K7" s="442">
        <v>0</v>
      </c>
      <c r="L7" s="442">
        <v>0</v>
      </c>
      <c r="M7" s="442">
        <v>0</v>
      </c>
      <c r="N7" s="442">
        <v>0</v>
      </c>
      <c r="O7" s="442">
        <v>0</v>
      </c>
      <c r="P7" s="442">
        <v>0</v>
      </c>
      <c r="Q7" s="442">
        <v>0</v>
      </c>
      <c r="R7" s="442">
        <v>0</v>
      </c>
      <c r="S7" s="442">
        <v>0</v>
      </c>
      <c r="T7" s="442">
        <v>0</v>
      </c>
      <c r="U7" s="442">
        <v>0</v>
      </c>
      <c r="V7" s="442">
        <v>0</v>
      </c>
      <c r="W7" s="442">
        <v>0</v>
      </c>
      <c r="X7" s="442">
        <v>2.6797157171152279E-3</v>
      </c>
      <c r="Y7" s="442">
        <v>0</v>
      </c>
      <c r="Z7" s="442">
        <v>0</v>
      </c>
      <c r="AA7" s="442">
        <v>0</v>
      </c>
      <c r="AB7" s="442">
        <v>0</v>
      </c>
      <c r="AC7" s="442">
        <v>0</v>
      </c>
      <c r="AD7" s="442">
        <v>0</v>
      </c>
      <c r="AE7" s="442">
        <v>0</v>
      </c>
      <c r="AF7" s="442">
        <v>6.4751322545762996E-6</v>
      </c>
      <c r="AG7" s="442">
        <v>0</v>
      </c>
      <c r="AH7" s="442">
        <v>0</v>
      </c>
      <c r="AI7" s="442">
        <v>6.311682350240991E-5</v>
      </c>
      <c r="AJ7" s="442">
        <v>3.6470127155547813E-4</v>
      </c>
      <c r="AK7" s="442">
        <v>0</v>
      </c>
      <c r="AL7" s="442">
        <v>0</v>
      </c>
      <c r="AM7" s="442">
        <v>3.9988930399889305E-3</v>
      </c>
      <c r="AN7" s="442">
        <v>0</v>
      </c>
      <c r="AO7" s="442">
        <v>0</v>
      </c>
      <c r="AP7" s="443">
        <v>5.0749529753115231E-3</v>
      </c>
      <c r="AQ7" s="442">
        <v>1.0553191489361701E-3</v>
      </c>
      <c r="AR7" s="442">
        <v>9.7827374022421611E-4</v>
      </c>
      <c r="AS7" s="442">
        <v>0</v>
      </c>
      <c r="AT7" s="442">
        <v>0</v>
      </c>
      <c r="AU7" s="442">
        <v>0</v>
      </c>
      <c r="AV7" s="442">
        <v>0</v>
      </c>
      <c r="AW7" s="443">
        <v>7.4131814825540582E-4</v>
      </c>
      <c r="AX7" s="442">
        <v>4.7886575760352776E-3</v>
      </c>
      <c r="AY7" s="443">
        <v>1.1728953273023056E-5</v>
      </c>
      <c r="AZ7" s="443">
        <v>4.978543728991876E-4</v>
      </c>
      <c r="BA7" s="442">
        <v>3.6005149594074176E-3</v>
      </c>
      <c r="BB7" s="443">
        <v>9.8560658204857911E-3</v>
      </c>
      <c r="BC7" s="442">
        <v>-8.4177734706386773E-3</v>
      </c>
      <c r="BD7" s="443">
        <v>2.567275217863101E-5</v>
      </c>
    </row>
    <row r="8" spans="1:56" x14ac:dyDescent="0.2">
      <c r="A8" s="267" t="s">
        <v>448</v>
      </c>
      <c r="B8" s="272" t="s">
        <v>27</v>
      </c>
      <c r="C8" s="442">
        <v>0</v>
      </c>
      <c r="D8" s="442">
        <v>0</v>
      </c>
      <c r="E8" s="442">
        <v>0</v>
      </c>
      <c r="F8" s="442">
        <v>1.3736263736263737E-3</v>
      </c>
      <c r="G8" s="442">
        <v>3.2124251016104027E-4</v>
      </c>
      <c r="H8" s="442">
        <v>4.3215211754537599E-4</v>
      </c>
      <c r="I8" s="442">
        <v>5.1145207916388708E-3</v>
      </c>
      <c r="J8" s="442">
        <v>5.3620848708487087E-3</v>
      </c>
      <c r="K8" s="442">
        <v>0.58582408198121261</v>
      </c>
      <c r="L8" s="442">
        <v>1.9904458598726116E-4</v>
      </c>
      <c r="M8" s="442">
        <v>6.8683274021352311E-2</v>
      </c>
      <c r="N8" s="442">
        <v>5.1509229098805648E-2</v>
      </c>
      <c r="O8" s="442">
        <v>0.14905564063297602</v>
      </c>
      <c r="P8" s="442">
        <v>3.1948881789137381E-4</v>
      </c>
      <c r="Q8" s="442">
        <v>1.2300123001230011E-4</v>
      </c>
      <c r="R8" s="442">
        <v>0</v>
      </c>
      <c r="S8" s="442">
        <v>0</v>
      </c>
      <c r="T8" s="442">
        <v>3.5486160397444998E-4</v>
      </c>
      <c r="U8" s="442">
        <v>3.1424800452517124E-5</v>
      </c>
      <c r="V8" s="442">
        <v>5.2545846250853869E-5</v>
      </c>
      <c r="W8" s="442">
        <v>1.1295350833596891E-4</v>
      </c>
      <c r="X8" s="442">
        <v>3.4952813701502968E-4</v>
      </c>
      <c r="Y8" s="442">
        <v>6.6519809447332153E-3</v>
      </c>
      <c r="Z8" s="442">
        <v>0.29847715736040609</v>
      </c>
      <c r="AA8" s="442">
        <v>0</v>
      </c>
      <c r="AB8" s="442">
        <v>0</v>
      </c>
      <c r="AC8" s="442">
        <v>3.6342887878556606E-6</v>
      </c>
      <c r="AD8" s="442">
        <v>0</v>
      </c>
      <c r="AE8" s="442">
        <v>0</v>
      </c>
      <c r="AF8" s="442">
        <v>6.4751322545762996E-6</v>
      </c>
      <c r="AG8" s="442">
        <v>0</v>
      </c>
      <c r="AH8" s="442">
        <v>1.5978524862584688E-5</v>
      </c>
      <c r="AI8" s="442">
        <v>3.4427358274041769E-5</v>
      </c>
      <c r="AJ8" s="442">
        <v>1.0886605121059049E-5</v>
      </c>
      <c r="AK8" s="442">
        <v>6.3371356147021542E-5</v>
      </c>
      <c r="AL8" s="442">
        <v>0</v>
      </c>
      <c r="AM8" s="442">
        <v>1.3837000138370001E-5</v>
      </c>
      <c r="AN8" s="442">
        <v>0</v>
      </c>
      <c r="AO8" s="442">
        <v>3.295978905735003E-4</v>
      </c>
      <c r="AP8" s="443">
        <v>1.6948600857928364E-3</v>
      </c>
      <c r="AQ8" s="442">
        <v>-3.7446808510638297E-4</v>
      </c>
      <c r="AR8" s="442">
        <v>-1.9072761791536302E-5</v>
      </c>
      <c r="AS8" s="442">
        <v>0</v>
      </c>
      <c r="AT8" s="442">
        <v>0</v>
      </c>
      <c r="AU8" s="442">
        <v>-5.4002970163358987E-5</v>
      </c>
      <c r="AV8" s="442">
        <v>-1.4026884862653419E-2</v>
      </c>
      <c r="AW8" s="443">
        <v>-3.5832335216782689E-5</v>
      </c>
      <c r="AX8" s="442">
        <v>1.4119006605955455E-3</v>
      </c>
      <c r="AY8" s="443">
        <v>2.6976592527953028E-4</v>
      </c>
      <c r="AZ8" s="443">
        <v>6.6145746084876345E-5</v>
      </c>
      <c r="BA8" s="442">
        <v>1.1278229487173129E-3</v>
      </c>
      <c r="BB8" s="443">
        <v>2.5173640358688277E-3</v>
      </c>
      <c r="BC8" s="442">
        <v>-2.2691455814714211E-3</v>
      </c>
      <c r="BD8" s="443">
        <v>3.3374577832220311E-4</v>
      </c>
    </row>
    <row r="9" spans="1:56" x14ac:dyDescent="0.2">
      <c r="A9" s="267" t="s">
        <v>449</v>
      </c>
      <c r="B9" s="272" t="s">
        <v>191</v>
      </c>
      <c r="C9" s="442">
        <v>0.13306982872200263</v>
      </c>
      <c r="D9" s="442">
        <v>2.6595744680851064E-2</v>
      </c>
      <c r="E9" s="442">
        <v>0.10714285714285714</v>
      </c>
      <c r="F9" s="442">
        <v>0</v>
      </c>
      <c r="G9" s="442">
        <v>0.20578027012304984</v>
      </c>
      <c r="H9" s="442">
        <v>2.5929127052722557E-3</v>
      </c>
      <c r="I9" s="442">
        <v>2.0013342228152103E-3</v>
      </c>
      <c r="J9" s="442">
        <v>7.4377306273062729E-3</v>
      </c>
      <c r="K9" s="442">
        <v>0</v>
      </c>
      <c r="L9" s="442">
        <v>0</v>
      </c>
      <c r="M9" s="442">
        <v>5.338078291814947E-4</v>
      </c>
      <c r="N9" s="442">
        <v>0</v>
      </c>
      <c r="O9" s="442">
        <v>0</v>
      </c>
      <c r="P9" s="442">
        <v>0</v>
      </c>
      <c r="Q9" s="442">
        <v>0</v>
      </c>
      <c r="R9" s="442">
        <v>0</v>
      </c>
      <c r="S9" s="442">
        <v>0</v>
      </c>
      <c r="T9" s="442">
        <v>0</v>
      </c>
      <c r="U9" s="442">
        <v>0</v>
      </c>
      <c r="V9" s="442">
        <v>0</v>
      </c>
      <c r="W9" s="442">
        <v>0</v>
      </c>
      <c r="X9" s="442">
        <v>1.9806594430851684E-3</v>
      </c>
      <c r="Y9" s="442">
        <v>2.1703037340075742E-5</v>
      </c>
      <c r="Z9" s="442">
        <v>0</v>
      </c>
      <c r="AA9" s="442">
        <v>0</v>
      </c>
      <c r="AB9" s="442">
        <v>0</v>
      </c>
      <c r="AC9" s="442">
        <v>1.4900584030208208E-4</v>
      </c>
      <c r="AD9" s="442">
        <v>0</v>
      </c>
      <c r="AE9" s="442">
        <v>0</v>
      </c>
      <c r="AF9" s="442">
        <v>1.5540317410983118E-4</v>
      </c>
      <c r="AG9" s="442">
        <v>0</v>
      </c>
      <c r="AH9" s="442">
        <v>3.3554902211427843E-4</v>
      </c>
      <c r="AI9" s="442">
        <v>6.4666054624741799E-3</v>
      </c>
      <c r="AJ9" s="442">
        <v>6.0583957498693605E-3</v>
      </c>
      <c r="AK9" s="442">
        <v>1.520912547528517E-3</v>
      </c>
      <c r="AL9" s="442">
        <v>0</v>
      </c>
      <c r="AM9" s="442">
        <v>0.14549605645496055</v>
      </c>
      <c r="AN9" s="442">
        <v>0</v>
      </c>
      <c r="AO9" s="442">
        <v>2.3071852340145024E-3</v>
      </c>
      <c r="AP9" s="443">
        <v>3.7866392579474356E-2</v>
      </c>
      <c r="AQ9" s="442">
        <v>5.9608510638297869E-2</v>
      </c>
      <c r="AR9" s="442">
        <v>8.4721207878004259E-2</v>
      </c>
      <c r="AS9" s="442">
        <v>0</v>
      </c>
      <c r="AT9" s="442">
        <v>0</v>
      </c>
      <c r="AU9" s="442">
        <v>0</v>
      </c>
      <c r="AV9" s="442">
        <v>8.2992402104032734E-2</v>
      </c>
      <c r="AW9" s="443">
        <v>6.3735150874690796E-2</v>
      </c>
      <c r="AX9" s="442">
        <v>7.4205941787444496E-2</v>
      </c>
      <c r="AY9" s="443">
        <v>0.28949637047540966</v>
      </c>
      <c r="AZ9" s="443">
        <v>0.13907162684092614</v>
      </c>
      <c r="BA9" s="442">
        <v>0.12775410075665658</v>
      </c>
      <c r="BB9" s="443">
        <v>0.12156269102846114</v>
      </c>
      <c r="BC9" s="442">
        <v>0.15575250186866316</v>
      </c>
      <c r="BD9" s="443">
        <v>0.13129228840953175</v>
      </c>
    </row>
    <row r="10" spans="1:56" x14ac:dyDescent="0.2">
      <c r="A10" s="281" t="s">
        <v>450</v>
      </c>
      <c r="B10" s="283" t="s">
        <v>28</v>
      </c>
      <c r="C10" s="442">
        <v>3.952569169960474E-3</v>
      </c>
      <c r="D10" s="442">
        <v>0</v>
      </c>
      <c r="E10" s="442">
        <v>1.7857142857142856E-2</v>
      </c>
      <c r="F10" s="442">
        <v>5.4945054945054949E-3</v>
      </c>
      <c r="G10" s="442">
        <v>1.1557746832967862E-3</v>
      </c>
      <c r="H10" s="442">
        <v>0.24589455488331893</v>
      </c>
      <c r="I10" s="442">
        <v>7.7829664220591503E-3</v>
      </c>
      <c r="J10" s="442">
        <v>9.8016605166051656E-4</v>
      </c>
      <c r="K10" s="442">
        <v>0</v>
      </c>
      <c r="L10" s="442">
        <v>4.179936305732484E-3</v>
      </c>
      <c r="M10" s="442">
        <v>3.3807829181494663E-3</v>
      </c>
      <c r="N10" s="442">
        <v>3.4744842562432142E-4</v>
      </c>
      <c r="O10" s="442">
        <v>1.0209290454313426E-3</v>
      </c>
      <c r="P10" s="442">
        <v>1.2779552715654952E-3</v>
      </c>
      <c r="Q10" s="442">
        <v>1.1070110701107011E-3</v>
      </c>
      <c r="R10" s="442">
        <v>1.303969863807592E-3</v>
      </c>
      <c r="S10" s="442">
        <v>1.1714745936447504E-3</v>
      </c>
      <c r="T10" s="442">
        <v>3.9034776437189495E-3</v>
      </c>
      <c r="U10" s="442">
        <v>2.5454088366538871E-3</v>
      </c>
      <c r="V10" s="442">
        <v>1.7340129262781777E-3</v>
      </c>
      <c r="W10" s="442">
        <v>1.762074730041115E-3</v>
      </c>
      <c r="X10" s="442">
        <v>2.9127344751252475E-3</v>
      </c>
      <c r="Y10" s="442">
        <v>3.3314162317016264E-3</v>
      </c>
      <c r="Z10" s="442">
        <v>0</v>
      </c>
      <c r="AA10" s="442">
        <v>8.817856158721411E-4</v>
      </c>
      <c r="AB10" s="442">
        <v>1.9522278364722094E-3</v>
      </c>
      <c r="AC10" s="442">
        <v>4.4556380539110402E-3</v>
      </c>
      <c r="AD10" s="442">
        <v>1.6041597521849762E-3</v>
      </c>
      <c r="AE10" s="442">
        <v>2.5060493246197071E-5</v>
      </c>
      <c r="AF10" s="442">
        <v>1.5151809475708541E-3</v>
      </c>
      <c r="AG10" s="442">
        <v>6.2370872802401276E-4</v>
      </c>
      <c r="AH10" s="442">
        <v>3.3235331714176145E-3</v>
      </c>
      <c r="AI10" s="442">
        <v>4.360798714711958E-4</v>
      </c>
      <c r="AJ10" s="442">
        <v>2.6563316495384079E-3</v>
      </c>
      <c r="AK10" s="442">
        <v>2.70595690747782E-2</v>
      </c>
      <c r="AL10" s="442">
        <v>1.8055419082244277E-3</v>
      </c>
      <c r="AM10" s="442">
        <v>3.1755915317559155E-3</v>
      </c>
      <c r="AN10" s="442">
        <v>2.1593090211132437E-2</v>
      </c>
      <c r="AO10" s="442">
        <v>4.9439683586025053E-3</v>
      </c>
      <c r="AP10" s="443">
        <v>2.3353035642490424E-3</v>
      </c>
      <c r="AQ10" s="442">
        <v>7.2851063829787238E-3</v>
      </c>
      <c r="AR10" s="442">
        <v>1.3607620839853172E-2</v>
      </c>
      <c r="AS10" s="442">
        <v>0</v>
      </c>
      <c r="AT10" s="442">
        <v>6.2505859924367904E-5</v>
      </c>
      <c r="AU10" s="442">
        <v>2.8081544484946674E-3</v>
      </c>
      <c r="AV10" s="442">
        <v>0.16656925774400935</v>
      </c>
      <c r="AW10" s="443">
        <v>1.0418398318112422E-2</v>
      </c>
      <c r="AX10" s="442">
        <v>8.8651518375677408E-3</v>
      </c>
      <c r="AY10" s="443">
        <v>2.714079787377535E-3</v>
      </c>
      <c r="AZ10" s="443">
        <v>7.8474686923181696E-3</v>
      </c>
      <c r="BA10" s="442">
        <v>7.3352250963652655E-3</v>
      </c>
      <c r="BB10" s="443">
        <v>1.8314665691168047E-2</v>
      </c>
      <c r="BC10" s="442">
        <v>-2.1246967721423211E-3</v>
      </c>
      <c r="BD10" s="443">
        <v>1.0608347953812885E-3</v>
      </c>
    </row>
    <row r="11" spans="1:56" x14ac:dyDescent="0.2">
      <c r="A11" s="281" t="s">
        <v>451</v>
      </c>
      <c r="B11" s="283" t="s">
        <v>285</v>
      </c>
      <c r="C11" s="442">
        <v>2.766798418972332E-2</v>
      </c>
      <c r="D11" s="442">
        <v>2.1276595744680851E-2</v>
      </c>
      <c r="E11" s="442">
        <v>0</v>
      </c>
      <c r="F11" s="442">
        <v>1.3736263736263737E-3</v>
      </c>
      <c r="G11" s="442">
        <v>1.6624299900833833E-2</v>
      </c>
      <c r="H11" s="442">
        <v>6.0501296456352636E-3</v>
      </c>
      <c r="I11" s="442">
        <v>0.30865021125194575</v>
      </c>
      <c r="J11" s="442">
        <v>1.429889298892989E-2</v>
      </c>
      <c r="K11" s="442">
        <v>0</v>
      </c>
      <c r="L11" s="442">
        <v>7.1656050955414014E-3</v>
      </c>
      <c r="M11" s="442">
        <v>2.0818505338078292E-2</v>
      </c>
      <c r="N11" s="442">
        <v>3.4744842562432142E-4</v>
      </c>
      <c r="O11" s="442">
        <v>2.0418580908626851E-3</v>
      </c>
      <c r="P11" s="442">
        <v>3.8338658146964857E-3</v>
      </c>
      <c r="Q11" s="442">
        <v>1.7220172201722018E-3</v>
      </c>
      <c r="R11" s="442">
        <v>1.1590843233845263E-3</v>
      </c>
      <c r="S11" s="442">
        <v>5.2716356714013765E-3</v>
      </c>
      <c r="T11" s="442">
        <v>6.3875088715400997E-3</v>
      </c>
      <c r="U11" s="442">
        <v>7.3848281063415245E-3</v>
      </c>
      <c r="V11" s="442">
        <v>5.990226472597341E-3</v>
      </c>
      <c r="W11" s="442">
        <v>1.445804906700402E-3</v>
      </c>
      <c r="X11" s="442">
        <v>0.1152277758359548</v>
      </c>
      <c r="Y11" s="442">
        <v>5.0047204106214667E-2</v>
      </c>
      <c r="Z11" s="442">
        <v>4.0609137055837565E-3</v>
      </c>
      <c r="AA11" s="442">
        <v>2.8658032515844587E-3</v>
      </c>
      <c r="AB11" s="442">
        <v>3.5599448782728527E-3</v>
      </c>
      <c r="AC11" s="442">
        <v>8.482430030855111E-3</v>
      </c>
      <c r="AD11" s="442">
        <v>4.6280930781428626E-3</v>
      </c>
      <c r="AE11" s="442">
        <v>3.8147639719211097E-4</v>
      </c>
      <c r="AF11" s="442">
        <v>4.6815206200586648E-3</v>
      </c>
      <c r="AG11" s="442">
        <v>5.5159240634623631E-3</v>
      </c>
      <c r="AH11" s="442">
        <v>1.2623034641441903E-3</v>
      </c>
      <c r="AI11" s="442">
        <v>6.5297222859765896E-3</v>
      </c>
      <c r="AJ11" s="442">
        <v>3.7068890437206062E-3</v>
      </c>
      <c r="AK11" s="442">
        <v>1.9455006337135615E-2</v>
      </c>
      <c r="AL11" s="442">
        <v>2.9723887196619831E-3</v>
      </c>
      <c r="AM11" s="442">
        <v>5.9983395599833957E-3</v>
      </c>
      <c r="AN11" s="442">
        <v>0.14491362763915547</v>
      </c>
      <c r="AO11" s="442">
        <v>0.1044825313117996</v>
      </c>
      <c r="AP11" s="443">
        <v>9.428318237602238E-3</v>
      </c>
      <c r="AQ11" s="442">
        <v>5.1404255319148938E-3</v>
      </c>
      <c r="AR11" s="442">
        <v>1.0569488826143035E-3</v>
      </c>
      <c r="AS11" s="442">
        <v>4.6311733540809902E-6</v>
      </c>
      <c r="AT11" s="442">
        <v>9.2508672688064507E-4</v>
      </c>
      <c r="AU11" s="442">
        <v>4.5362494937221543E-3</v>
      </c>
      <c r="AV11" s="442">
        <v>-8.2407948568088835E-2</v>
      </c>
      <c r="AW11" s="443">
        <v>9.7334720416735929E-4</v>
      </c>
      <c r="AX11" s="442">
        <v>8.6294467492890013E-3</v>
      </c>
      <c r="AY11" s="443">
        <v>4.3666893035464839E-3</v>
      </c>
      <c r="AZ11" s="443">
        <v>2.1057048161931048E-3</v>
      </c>
      <c r="BA11" s="442">
        <v>7.5691914711379718E-3</v>
      </c>
      <c r="BB11" s="443">
        <v>1.7206800893993141E-2</v>
      </c>
      <c r="BC11" s="442">
        <v>-1.228120591063128E-2</v>
      </c>
      <c r="BD11" s="443">
        <v>2.061613688344708E-3</v>
      </c>
    </row>
    <row r="12" spans="1:56" x14ac:dyDescent="0.2">
      <c r="A12" s="281" t="s">
        <v>452</v>
      </c>
      <c r="B12" s="283" t="s">
        <v>29</v>
      </c>
      <c r="C12" s="442">
        <v>6.8511198945981552E-2</v>
      </c>
      <c r="D12" s="442">
        <v>0</v>
      </c>
      <c r="E12" s="442">
        <v>1.7857142857142856E-2</v>
      </c>
      <c r="F12" s="442">
        <v>1.9230769230769232E-2</v>
      </c>
      <c r="G12" s="442">
        <v>1.0531167507018451E-2</v>
      </c>
      <c r="H12" s="442">
        <v>0.11408815903197926</v>
      </c>
      <c r="I12" s="442">
        <v>3.602401601067378E-2</v>
      </c>
      <c r="J12" s="442">
        <v>0.36058579335793356</v>
      </c>
      <c r="K12" s="442">
        <v>1.7079419299743809E-3</v>
      </c>
      <c r="L12" s="442">
        <v>0.20621019108280256</v>
      </c>
      <c r="M12" s="442">
        <v>3.4875444839857654E-2</v>
      </c>
      <c r="N12" s="442">
        <v>3.8219326818675352E-3</v>
      </c>
      <c r="O12" s="442">
        <v>9.1883614088820835E-3</v>
      </c>
      <c r="P12" s="442">
        <v>9.2651757188498395E-3</v>
      </c>
      <c r="Q12" s="442">
        <v>4.5510455104551045E-3</v>
      </c>
      <c r="R12" s="442">
        <v>4.0567951318458417E-3</v>
      </c>
      <c r="S12" s="442">
        <v>1.7132815932054474E-2</v>
      </c>
      <c r="T12" s="442">
        <v>1.809794180269695E-2</v>
      </c>
      <c r="U12" s="442">
        <v>1.3732637797749985E-2</v>
      </c>
      <c r="V12" s="442">
        <v>1.0404077557669067E-2</v>
      </c>
      <c r="W12" s="442">
        <v>1.0075452943568427E-2</v>
      </c>
      <c r="X12" s="442">
        <v>3.460328556448794E-2</v>
      </c>
      <c r="Y12" s="442">
        <v>5.7513048951200723E-3</v>
      </c>
      <c r="Z12" s="442">
        <v>0</v>
      </c>
      <c r="AA12" s="442">
        <v>9.0383025626894469E-3</v>
      </c>
      <c r="AB12" s="442">
        <v>1.4699127239320165E-2</v>
      </c>
      <c r="AC12" s="442">
        <v>7.2685775757113211E-6</v>
      </c>
      <c r="AD12" s="442">
        <v>1.8438617841206624E-5</v>
      </c>
      <c r="AE12" s="442">
        <v>3.3413990994929428E-5</v>
      </c>
      <c r="AF12" s="442">
        <v>4.9858518360237512E-4</v>
      </c>
      <c r="AG12" s="442">
        <v>2.143998752582544E-4</v>
      </c>
      <c r="AH12" s="442">
        <v>9.1077591716732706E-4</v>
      </c>
      <c r="AI12" s="442">
        <v>6.6616938260270825E-3</v>
      </c>
      <c r="AJ12" s="442">
        <v>0.18319979097718167</v>
      </c>
      <c r="AK12" s="442">
        <v>2.5348542458808617E-3</v>
      </c>
      <c r="AL12" s="442">
        <v>4.9376044020831289E-3</v>
      </c>
      <c r="AM12" s="442">
        <v>7.0637885706378856E-3</v>
      </c>
      <c r="AN12" s="442">
        <v>3.838771593090211E-3</v>
      </c>
      <c r="AO12" s="442">
        <v>7.9103493737640081E-3</v>
      </c>
      <c r="AP12" s="443">
        <v>2.3029834030241586E-2</v>
      </c>
      <c r="AQ12" s="442">
        <v>1.1097872340425531E-2</v>
      </c>
      <c r="AR12" s="442">
        <v>7.7419518905477774E-3</v>
      </c>
      <c r="AS12" s="442">
        <v>0</v>
      </c>
      <c r="AT12" s="442">
        <v>0</v>
      </c>
      <c r="AU12" s="442">
        <v>0</v>
      </c>
      <c r="AV12" s="442">
        <v>0.4658094681472823</v>
      </c>
      <c r="AW12" s="443">
        <v>6.3822675759072781E-3</v>
      </c>
      <c r="AX12" s="442">
        <v>2.3725833432999954E-2</v>
      </c>
      <c r="AY12" s="443">
        <v>2.0342696556731189E-2</v>
      </c>
      <c r="AZ12" s="443">
        <v>1.1040860066912879E-2</v>
      </c>
      <c r="BA12" s="442">
        <v>2.2884361973404266E-2</v>
      </c>
      <c r="BB12" s="443">
        <v>4.9015596746840459E-2</v>
      </c>
      <c r="BC12" s="442">
        <v>-2.5137914220335639E-2</v>
      </c>
      <c r="BD12" s="443">
        <v>7.9512181033245758E-3</v>
      </c>
    </row>
    <row r="13" spans="1:56" x14ac:dyDescent="0.2">
      <c r="A13" s="281" t="s">
        <v>453</v>
      </c>
      <c r="B13" s="283" t="s">
        <v>30</v>
      </c>
      <c r="C13" s="442">
        <v>6.587615283267457E-3</v>
      </c>
      <c r="D13" s="442">
        <v>1.0638297872340425E-2</v>
      </c>
      <c r="E13" s="442">
        <v>5.3571428571428568E-2</v>
      </c>
      <c r="F13" s="442">
        <v>2.8846153846153848E-2</v>
      </c>
      <c r="G13" s="442">
        <v>4.5043786750841516E-3</v>
      </c>
      <c r="H13" s="442">
        <v>6.0501296456352636E-3</v>
      </c>
      <c r="I13" s="442">
        <v>4.0026684456304206E-3</v>
      </c>
      <c r="J13" s="442">
        <v>8.1296125461254615E-2</v>
      </c>
      <c r="K13" s="442">
        <v>6.2339880444064903E-2</v>
      </c>
      <c r="L13" s="442">
        <v>1.5923566878980893E-3</v>
      </c>
      <c r="M13" s="442">
        <v>2.2597864768683276E-2</v>
      </c>
      <c r="N13" s="442">
        <v>2.2931596091205212E-2</v>
      </c>
      <c r="O13" s="442">
        <v>2.5523226135783562E-3</v>
      </c>
      <c r="P13" s="442">
        <v>3.1948881789137379E-3</v>
      </c>
      <c r="Q13" s="442">
        <v>1.2300123001230013E-3</v>
      </c>
      <c r="R13" s="442">
        <v>1.1590843233845263E-3</v>
      </c>
      <c r="S13" s="442">
        <v>8.7860594523356272E-4</v>
      </c>
      <c r="T13" s="442">
        <v>1.4194464158977999E-3</v>
      </c>
      <c r="U13" s="442">
        <v>1.0684432153855823E-3</v>
      </c>
      <c r="V13" s="442">
        <v>4.4663969313225789E-4</v>
      </c>
      <c r="W13" s="442">
        <v>1.9653910450458593E-3</v>
      </c>
      <c r="X13" s="442">
        <v>1.8641500640801585E-3</v>
      </c>
      <c r="Y13" s="442">
        <v>1.2880752661334954E-2</v>
      </c>
      <c r="Z13" s="442">
        <v>5.685279187817259E-2</v>
      </c>
      <c r="AA13" s="442">
        <v>1.1738771011297878E-2</v>
      </c>
      <c r="AB13" s="442">
        <v>1.2057877813504822E-2</v>
      </c>
      <c r="AC13" s="442">
        <v>1.6245270881714803E-3</v>
      </c>
      <c r="AD13" s="442">
        <v>3.8721097466533908E-4</v>
      </c>
      <c r="AE13" s="442">
        <v>3.564159039459139E-4</v>
      </c>
      <c r="AF13" s="442">
        <v>3.2395086669645225E-2</v>
      </c>
      <c r="AG13" s="442">
        <v>7.2116321677776483E-4</v>
      </c>
      <c r="AH13" s="442">
        <v>1.0833439856832418E-2</v>
      </c>
      <c r="AI13" s="442">
        <v>3.1787927473031904E-3</v>
      </c>
      <c r="AJ13" s="442">
        <v>2.2589705626197528E-3</v>
      </c>
      <c r="AK13" s="442">
        <v>3.6755386565272496E-3</v>
      </c>
      <c r="AL13" s="442">
        <v>2.8127149454652647E-3</v>
      </c>
      <c r="AM13" s="442">
        <v>5.4102670541026701E-3</v>
      </c>
      <c r="AN13" s="442">
        <v>0</v>
      </c>
      <c r="AO13" s="442">
        <v>1.4831905075807514E-2</v>
      </c>
      <c r="AP13" s="443">
        <v>6.2595671115540678E-3</v>
      </c>
      <c r="AQ13" s="442">
        <v>1.0212765957446808E-3</v>
      </c>
      <c r="AR13" s="442">
        <v>1.5715955716225912E-2</v>
      </c>
      <c r="AS13" s="442">
        <v>0</v>
      </c>
      <c r="AT13" s="442">
        <v>0</v>
      </c>
      <c r="AU13" s="442">
        <v>0</v>
      </c>
      <c r="AV13" s="442">
        <v>-5.8445353594389242E-4</v>
      </c>
      <c r="AW13" s="443">
        <v>1.1633760638825921E-2</v>
      </c>
      <c r="AX13" s="442">
        <v>1.2992514907278978E-2</v>
      </c>
      <c r="AY13" s="443">
        <v>7.4830721881887093E-4</v>
      </c>
      <c r="AZ13" s="443">
        <v>8.0012869065865504E-3</v>
      </c>
      <c r="BA13" s="442">
        <v>9.9470716716022287E-3</v>
      </c>
      <c r="BB13" s="443">
        <v>2.641387133365743E-2</v>
      </c>
      <c r="BC13" s="442">
        <v>-9.5404999304505734E-3</v>
      </c>
      <c r="BD13" s="443">
        <v>5.36835585735302E-4</v>
      </c>
    </row>
    <row r="14" spans="1:56" x14ac:dyDescent="0.2">
      <c r="A14" s="281" t="s">
        <v>454</v>
      </c>
      <c r="B14" s="283" t="s">
        <v>455</v>
      </c>
      <c r="C14" s="442">
        <v>7.9051383399209481E-3</v>
      </c>
      <c r="D14" s="442">
        <v>1.5957446808510637E-2</v>
      </c>
      <c r="E14" s="442">
        <v>1.7857142857142856E-2</v>
      </c>
      <c r="F14" s="442">
        <v>5.4945054945054949E-3</v>
      </c>
      <c r="G14" s="442">
        <v>1.8244479517298212E-2</v>
      </c>
      <c r="H14" s="442">
        <v>1.0803802938634399E-2</v>
      </c>
      <c r="I14" s="442">
        <v>2.401601067378252E-2</v>
      </c>
      <c r="J14" s="442">
        <v>1.885378228782288E-2</v>
      </c>
      <c r="K14" s="442">
        <v>0</v>
      </c>
      <c r="L14" s="442">
        <v>0.23686305732484075</v>
      </c>
      <c r="M14" s="442">
        <v>7.8291814946619218E-3</v>
      </c>
      <c r="N14" s="442">
        <v>7.3832790445168292E-4</v>
      </c>
      <c r="O14" s="442">
        <v>5.1046452271567124E-3</v>
      </c>
      <c r="P14" s="442">
        <v>5.4313099041533542E-3</v>
      </c>
      <c r="Q14" s="442">
        <v>1.3653136531365314E-2</v>
      </c>
      <c r="R14" s="442">
        <v>2.1153288901767604E-2</v>
      </c>
      <c r="S14" s="442">
        <v>4.1001610777566262E-2</v>
      </c>
      <c r="T14" s="442">
        <v>2.0227111426543647E-2</v>
      </c>
      <c r="U14" s="442">
        <v>4.0349443781031988E-2</v>
      </c>
      <c r="V14" s="442">
        <v>4.1905312385055959E-2</v>
      </c>
      <c r="W14" s="442">
        <v>3.8087923010888716E-2</v>
      </c>
      <c r="X14" s="442">
        <v>5.662355819643481E-2</v>
      </c>
      <c r="Y14" s="442">
        <v>1.4345707681790066E-2</v>
      </c>
      <c r="Z14" s="442">
        <v>0</v>
      </c>
      <c r="AA14" s="442">
        <v>3.8963901901350233E-2</v>
      </c>
      <c r="AB14" s="442">
        <v>1.4124942581534222E-2</v>
      </c>
      <c r="AC14" s="442">
        <v>5.3969188499656557E-3</v>
      </c>
      <c r="AD14" s="442">
        <v>2.9870560902754729E-3</v>
      </c>
      <c r="AE14" s="442">
        <v>5.4019285441802569E-4</v>
      </c>
      <c r="AF14" s="442">
        <v>1.9813904699003478E-3</v>
      </c>
      <c r="AG14" s="442">
        <v>1.2279265582972752E-3</v>
      </c>
      <c r="AH14" s="442">
        <v>1.9174229835101624E-3</v>
      </c>
      <c r="AI14" s="442">
        <v>3.2074822125315585E-3</v>
      </c>
      <c r="AJ14" s="442">
        <v>2.3896098240724613E-3</v>
      </c>
      <c r="AK14" s="442">
        <v>8.3650190114068438E-3</v>
      </c>
      <c r="AL14" s="442">
        <v>2.0880416625724672E-2</v>
      </c>
      <c r="AM14" s="442">
        <v>2.8988515289885153E-3</v>
      </c>
      <c r="AN14" s="442">
        <v>1.2476007677543186E-2</v>
      </c>
      <c r="AO14" s="442">
        <v>1.4172709294660513E-2</v>
      </c>
      <c r="AP14" s="443">
        <v>9.3623025891429006E-3</v>
      </c>
      <c r="AQ14" s="442">
        <v>1.7021276595744681E-3</v>
      </c>
      <c r="AR14" s="442">
        <v>2.8450203005708319E-3</v>
      </c>
      <c r="AS14" s="442">
        <v>3.241821347856693E-5</v>
      </c>
      <c r="AT14" s="442">
        <v>0</v>
      </c>
      <c r="AU14" s="442">
        <v>0</v>
      </c>
      <c r="AV14" s="442">
        <v>1.1689070718877848E-3</v>
      </c>
      <c r="AW14" s="443">
        <v>2.1376043910470853E-3</v>
      </c>
      <c r="AX14" s="442">
        <v>9.3431633098430764E-3</v>
      </c>
      <c r="AY14" s="443">
        <v>5.0246835821630767E-3</v>
      </c>
      <c r="AZ14" s="443">
        <v>3.1010221670442323E-3</v>
      </c>
      <c r="BA14" s="442">
        <v>8.2690484949281516E-3</v>
      </c>
      <c r="BB14" s="443">
        <v>1.870855534751336E-2</v>
      </c>
      <c r="BC14" s="442">
        <v>-1.1768374423542251E-2</v>
      </c>
      <c r="BD14" s="443">
        <v>2.3032126240257536E-3</v>
      </c>
    </row>
    <row r="15" spans="1:56" x14ac:dyDescent="0.2">
      <c r="A15" s="281" t="s">
        <v>456</v>
      </c>
      <c r="B15" s="283" t="s">
        <v>31</v>
      </c>
      <c r="C15" s="442">
        <v>2.635046113306983E-3</v>
      </c>
      <c r="D15" s="442">
        <v>0</v>
      </c>
      <c r="E15" s="442">
        <v>0</v>
      </c>
      <c r="F15" s="442">
        <v>0</v>
      </c>
      <c r="G15" s="442">
        <v>1.7947679372040729E-3</v>
      </c>
      <c r="H15" s="442">
        <v>4.3215211754537599E-4</v>
      </c>
      <c r="I15" s="442">
        <v>4.2250389148321106E-3</v>
      </c>
      <c r="J15" s="442">
        <v>6.8035055350553503E-3</v>
      </c>
      <c r="K15" s="442">
        <v>8.5397096498719043E-4</v>
      </c>
      <c r="L15" s="442">
        <v>3.3837579617834396E-3</v>
      </c>
      <c r="M15" s="442">
        <v>8.6832740213523135E-2</v>
      </c>
      <c r="N15" s="442">
        <v>5.0380021715526599E-3</v>
      </c>
      <c r="O15" s="442">
        <v>9.6988259315977533E-3</v>
      </c>
      <c r="P15" s="442">
        <v>3.514376996805112E-3</v>
      </c>
      <c r="Q15" s="442">
        <v>6.6420664206642069E-3</v>
      </c>
      <c r="R15" s="442">
        <v>4.4914517531150396E-3</v>
      </c>
      <c r="S15" s="442">
        <v>1.9036462146727193E-2</v>
      </c>
      <c r="T15" s="442">
        <v>3.5841022001419448E-2</v>
      </c>
      <c r="U15" s="442">
        <v>9.2388913330400356E-3</v>
      </c>
      <c r="V15" s="442">
        <v>2.8374756975461089E-3</v>
      </c>
      <c r="W15" s="442">
        <v>5.8735824334703833E-3</v>
      </c>
      <c r="X15" s="442">
        <v>2.5632063381102179E-3</v>
      </c>
      <c r="Y15" s="442">
        <v>5.7003027573708939E-2</v>
      </c>
      <c r="Z15" s="442">
        <v>0</v>
      </c>
      <c r="AA15" s="442">
        <v>4.5742628823367323E-3</v>
      </c>
      <c r="AB15" s="442">
        <v>5.7418465778594392E-4</v>
      </c>
      <c r="AC15" s="442">
        <v>2.1442303848348397E-4</v>
      </c>
      <c r="AD15" s="442">
        <v>0</v>
      </c>
      <c r="AE15" s="442">
        <v>6.9612481239436305E-5</v>
      </c>
      <c r="AF15" s="442">
        <v>1.9425396763728898E-5</v>
      </c>
      <c r="AG15" s="442">
        <v>0</v>
      </c>
      <c r="AH15" s="442">
        <v>1.7576377348843154E-4</v>
      </c>
      <c r="AI15" s="442">
        <v>1.9049804911636446E-3</v>
      </c>
      <c r="AJ15" s="442">
        <v>7.2395924055042673E-4</v>
      </c>
      <c r="AK15" s="442">
        <v>5.0697084917617234E-4</v>
      </c>
      <c r="AL15" s="442">
        <v>1.6581507320428417E-3</v>
      </c>
      <c r="AM15" s="442">
        <v>1.3767815137678151E-3</v>
      </c>
      <c r="AN15" s="442">
        <v>2.8790786948176585E-3</v>
      </c>
      <c r="AO15" s="442">
        <v>4.6143704680290049E-3</v>
      </c>
      <c r="AP15" s="443">
        <v>3.9297648513433037E-3</v>
      </c>
      <c r="AQ15" s="442">
        <v>7.8297872340425537E-4</v>
      </c>
      <c r="AR15" s="442">
        <v>4.148325689659146E-4</v>
      </c>
      <c r="AS15" s="442">
        <v>0</v>
      </c>
      <c r="AT15" s="442">
        <v>0</v>
      </c>
      <c r="AU15" s="442">
        <v>0</v>
      </c>
      <c r="AV15" s="442">
        <v>-7.2472238457042662E-2</v>
      </c>
      <c r="AW15" s="443">
        <v>2.4730185452894284E-4</v>
      </c>
      <c r="AX15" s="442">
        <v>3.4920854347458034E-3</v>
      </c>
      <c r="AY15" s="443">
        <v>5.5043977710297204E-3</v>
      </c>
      <c r="AZ15" s="443">
        <v>2.001593760225193E-3</v>
      </c>
      <c r="BA15" s="442">
        <v>3.992598260772153E-3</v>
      </c>
      <c r="BB15" s="443">
        <v>6.4707005459904276E-3</v>
      </c>
      <c r="BC15" s="442">
        <v>-2.2561528314259467E-3</v>
      </c>
      <c r="BD15" s="443">
        <v>2.5764440579268979E-3</v>
      </c>
    </row>
    <row r="16" spans="1:56" x14ac:dyDescent="0.2">
      <c r="A16" s="281" t="s">
        <v>457</v>
      </c>
      <c r="B16" s="283" t="s">
        <v>32</v>
      </c>
      <c r="C16" s="442">
        <v>0</v>
      </c>
      <c r="D16" s="442">
        <v>0</v>
      </c>
      <c r="E16" s="442">
        <v>0</v>
      </c>
      <c r="F16" s="442">
        <v>4.120879120879121E-3</v>
      </c>
      <c r="G16" s="442">
        <v>0</v>
      </c>
      <c r="H16" s="442">
        <v>4.3215211754537599E-4</v>
      </c>
      <c r="I16" s="442">
        <v>1.33422281521014E-2</v>
      </c>
      <c r="J16" s="442">
        <v>5.7656826568265681E-5</v>
      </c>
      <c r="K16" s="442">
        <v>0</v>
      </c>
      <c r="L16" s="442">
        <v>1.9904458598726115E-3</v>
      </c>
      <c r="M16" s="442">
        <v>8.5409252669039152E-3</v>
      </c>
      <c r="N16" s="442">
        <v>0.53719869706840395</v>
      </c>
      <c r="O16" s="442">
        <v>1.0209290454313426E-3</v>
      </c>
      <c r="P16" s="442">
        <v>0.23546325878594249</v>
      </c>
      <c r="Q16" s="442">
        <v>0.11931119311193111</v>
      </c>
      <c r="R16" s="442">
        <v>9.5479571138800345E-2</v>
      </c>
      <c r="S16" s="442">
        <v>2.3283057548689413E-2</v>
      </c>
      <c r="T16" s="442">
        <v>5.6777856635911996E-3</v>
      </c>
      <c r="U16" s="442">
        <v>4.5911633461127518E-2</v>
      </c>
      <c r="V16" s="442">
        <v>9.2217960170248546E-3</v>
      </c>
      <c r="W16" s="442">
        <v>5.5053539962951252E-2</v>
      </c>
      <c r="X16" s="442">
        <v>1.9806594430851684E-3</v>
      </c>
      <c r="Y16" s="442">
        <v>2.4828274717046652E-2</v>
      </c>
      <c r="Z16" s="442">
        <v>0</v>
      </c>
      <c r="AA16" s="442">
        <v>0</v>
      </c>
      <c r="AB16" s="442">
        <v>0</v>
      </c>
      <c r="AC16" s="442">
        <v>0</v>
      </c>
      <c r="AD16" s="442">
        <v>0</v>
      </c>
      <c r="AE16" s="442">
        <v>0</v>
      </c>
      <c r="AF16" s="442">
        <v>2.331047611647468E-4</v>
      </c>
      <c r="AG16" s="442">
        <v>0</v>
      </c>
      <c r="AH16" s="442">
        <v>3.1957049725169375E-5</v>
      </c>
      <c r="AI16" s="442">
        <v>0</v>
      </c>
      <c r="AJ16" s="442">
        <v>0</v>
      </c>
      <c r="AK16" s="442">
        <v>0</v>
      </c>
      <c r="AL16" s="442">
        <v>2.9478235236317184E-4</v>
      </c>
      <c r="AM16" s="442">
        <v>2.0755500207555003E-5</v>
      </c>
      <c r="AN16" s="442">
        <v>0</v>
      </c>
      <c r="AO16" s="442">
        <v>3.9551746868820041E-3</v>
      </c>
      <c r="AP16" s="443">
        <v>9.932604441111062E-3</v>
      </c>
      <c r="AQ16" s="442">
        <v>0</v>
      </c>
      <c r="AR16" s="442">
        <v>-1.0648958666941103E-4</v>
      </c>
      <c r="AS16" s="442">
        <v>0</v>
      </c>
      <c r="AT16" s="442">
        <v>-2.0439416195268305E-3</v>
      </c>
      <c r="AU16" s="442">
        <v>-1.6200891049007696E-3</v>
      </c>
      <c r="AV16" s="442">
        <v>-9.1759205143191122E-2</v>
      </c>
      <c r="AW16" s="443">
        <v>-3.9826759470456825E-4</v>
      </c>
      <c r="AX16" s="442">
        <v>8.1498820309624069E-3</v>
      </c>
      <c r="AY16" s="443">
        <v>2.0906859209163596E-2</v>
      </c>
      <c r="AZ16" s="443">
        <v>6.7112491604578378E-3</v>
      </c>
      <c r="BA16" s="442">
        <v>1.1322863970140989E-2</v>
      </c>
      <c r="BB16" s="443">
        <v>1.2665437666761328E-2</v>
      </c>
      <c r="BC16" s="442">
        <v>1.0386557242235304E-3</v>
      </c>
      <c r="BD16" s="443">
        <v>1.0555627123446053E-2</v>
      </c>
    </row>
    <row r="17" spans="1:56" x14ac:dyDescent="0.2">
      <c r="A17" s="281" t="s">
        <v>458</v>
      </c>
      <c r="B17" s="283" t="s">
        <v>33</v>
      </c>
      <c r="C17" s="442">
        <v>0</v>
      </c>
      <c r="D17" s="442">
        <v>0</v>
      </c>
      <c r="E17" s="442">
        <v>0</v>
      </c>
      <c r="F17" s="442">
        <v>1.3736263736263737E-3</v>
      </c>
      <c r="G17" s="442">
        <v>1.536377222509323E-3</v>
      </c>
      <c r="H17" s="442">
        <v>0</v>
      </c>
      <c r="I17" s="442">
        <v>3.3355570380253501E-3</v>
      </c>
      <c r="J17" s="442">
        <v>5.1891143911439114E-3</v>
      </c>
      <c r="K17" s="442">
        <v>0</v>
      </c>
      <c r="L17" s="442">
        <v>2.5875796178343948E-3</v>
      </c>
      <c r="M17" s="442">
        <v>1.0320284697508897E-2</v>
      </c>
      <c r="N17" s="442">
        <v>8.7296416938110744E-3</v>
      </c>
      <c r="O17" s="442">
        <v>0.41960183767228176</v>
      </c>
      <c r="P17" s="442">
        <v>6.8370607028753999E-2</v>
      </c>
      <c r="Q17" s="442">
        <v>3.9114391143911437E-2</v>
      </c>
      <c r="R17" s="442">
        <v>2.0139090118806144E-2</v>
      </c>
      <c r="S17" s="442">
        <v>3.8219358617659981E-2</v>
      </c>
      <c r="T17" s="442">
        <v>4.7551454932576294E-2</v>
      </c>
      <c r="U17" s="442">
        <v>6.6777700961598893E-2</v>
      </c>
      <c r="V17" s="442">
        <v>4.1905312385055959E-2</v>
      </c>
      <c r="W17" s="442">
        <v>2.4804590430578775E-2</v>
      </c>
      <c r="X17" s="442">
        <v>8.0391471513456825E-3</v>
      </c>
      <c r="Y17" s="442">
        <v>9.5601879483033659E-3</v>
      </c>
      <c r="Z17" s="442">
        <v>0</v>
      </c>
      <c r="AA17" s="442">
        <v>2.7555800496004411E-4</v>
      </c>
      <c r="AB17" s="442">
        <v>0</v>
      </c>
      <c r="AC17" s="442">
        <v>1.0902866363566982E-5</v>
      </c>
      <c r="AD17" s="442">
        <v>0</v>
      </c>
      <c r="AE17" s="442">
        <v>0</v>
      </c>
      <c r="AF17" s="442">
        <v>6.4751322545762996E-6</v>
      </c>
      <c r="AG17" s="442">
        <v>1.9490897750750399E-5</v>
      </c>
      <c r="AH17" s="442">
        <v>2.0772082321360091E-4</v>
      </c>
      <c r="AI17" s="442">
        <v>7.4592609593757166E-5</v>
      </c>
      <c r="AJ17" s="442">
        <v>1.6928670963246822E-3</v>
      </c>
      <c r="AK17" s="442">
        <v>1.9011406844106463E-4</v>
      </c>
      <c r="AL17" s="442">
        <v>8.7206445907438341E-4</v>
      </c>
      <c r="AM17" s="442">
        <v>3.2516950325169503E-4</v>
      </c>
      <c r="AN17" s="442">
        <v>0</v>
      </c>
      <c r="AO17" s="442">
        <v>3.2959789057350032E-3</v>
      </c>
      <c r="AP17" s="443">
        <v>4.1039728125554431E-3</v>
      </c>
      <c r="AQ17" s="442">
        <v>6.808510638297873E-5</v>
      </c>
      <c r="AR17" s="442">
        <v>5.1814336200340294E-4</v>
      </c>
      <c r="AS17" s="442">
        <v>0</v>
      </c>
      <c r="AT17" s="442">
        <v>0</v>
      </c>
      <c r="AU17" s="442">
        <v>-1.971108410962603E-3</v>
      </c>
      <c r="AV17" s="442">
        <v>-3.2144944476914086E-2</v>
      </c>
      <c r="AW17" s="443">
        <v>3.089804643283229E-4</v>
      </c>
      <c r="AX17" s="442">
        <v>3.6804165184611058E-3</v>
      </c>
      <c r="AY17" s="443">
        <v>1.8297167105915967E-3</v>
      </c>
      <c r="AZ17" s="443">
        <v>8.1644985995888786E-4</v>
      </c>
      <c r="BA17" s="442">
        <v>3.2201008039166321E-3</v>
      </c>
      <c r="BB17" s="443">
        <v>7.2833486557211868E-3</v>
      </c>
      <c r="BC17" s="442">
        <v>-5.3446059451767091E-3</v>
      </c>
      <c r="BD17" s="443">
        <v>8.9808788424889545E-4</v>
      </c>
    </row>
    <row r="18" spans="1:56" x14ac:dyDescent="0.2">
      <c r="A18" s="281" t="s">
        <v>459</v>
      </c>
      <c r="B18" s="283" t="s">
        <v>34</v>
      </c>
      <c r="C18" s="442">
        <v>1.3175230566534915E-3</v>
      </c>
      <c r="D18" s="442">
        <v>0</v>
      </c>
      <c r="E18" s="442">
        <v>0</v>
      </c>
      <c r="F18" s="442">
        <v>2.60989010989011E-2</v>
      </c>
      <c r="G18" s="442">
        <v>7.6469684483986763E-3</v>
      </c>
      <c r="H18" s="442">
        <v>2.5929127052722557E-3</v>
      </c>
      <c r="I18" s="442">
        <v>1.4898821436513231E-2</v>
      </c>
      <c r="J18" s="442">
        <v>9.1674354243542443E-3</v>
      </c>
      <c r="K18" s="442">
        <v>8.5397096498719043E-4</v>
      </c>
      <c r="L18" s="442">
        <v>5.3742038216560506E-3</v>
      </c>
      <c r="M18" s="442">
        <v>1.103202846975089E-2</v>
      </c>
      <c r="N18" s="442">
        <v>9.120521172638436E-4</v>
      </c>
      <c r="O18" s="442">
        <v>1.5313935681470138E-3</v>
      </c>
      <c r="P18" s="442">
        <v>7.3482428115015971E-2</v>
      </c>
      <c r="Q18" s="442">
        <v>3.7269372693726939E-2</v>
      </c>
      <c r="R18" s="442">
        <v>3.3758330918574324E-2</v>
      </c>
      <c r="S18" s="442">
        <v>4.0415873480743887E-2</v>
      </c>
      <c r="T18" s="442">
        <v>2.1291696238466998E-2</v>
      </c>
      <c r="U18" s="442">
        <v>2.8188046005907862E-2</v>
      </c>
      <c r="V18" s="442">
        <v>2.7612842204823709E-2</v>
      </c>
      <c r="W18" s="442">
        <v>1.0323950661907558E-2</v>
      </c>
      <c r="X18" s="442">
        <v>6.7575439822905748E-3</v>
      </c>
      <c r="Y18" s="442">
        <v>0.10191746334899569</v>
      </c>
      <c r="Z18" s="442">
        <v>0</v>
      </c>
      <c r="AA18" s="442">
        <v>8.2667401488013229E-4</v>
      </c>
      <c r="AB18" s="442">
        <v>2.2967386311437759E-4</v>
      </c>
      <c r="AC18" s="442">
        <v>3.0782426033137446E-3</v>
      </c>
      <c r="AD18" s="442">
        <v>1.2907032488844637E-4</v>
      </c>
      <c r="AE18" s="442">
        <v>3.0629491745351976E-4</v>
      </c>
      <c r="AF18" s="442">
        <v>1.4504296250250912E-3</v>
      </c>
      <c r="AG18" s="442">
        <v>6.4319962577476318E-4</v>
      </c>
      <c r="AH18" s="442">
        <v>4.4580084366611277E-3</v>
      </c>
      <c r="AI18" s="442">
        <v>1.8361257746155613E-4</v>
      </c>
      <c r="AJ18" s="442">
        <v>2.9938164082912385E-4</v>
      </c>
      <c r="AK18" s="442">
        <v>2.5982256020278833E-3</v>
      </c>
      <c r="AL18" s="442">
        <v>2.2108676427237887E-3</v>
      </c>
      <c r="AM18" s="442">
        <v>2.6221115262211152E-3</v>
      </c>
      <c r="AN18" s="442">
        <v>0</v>
      </c>
      <c r="AO18" s="442">
        <v>4.6143704680290049E-3</v>
      </c>
      <c r="AP18" s="443">
        <v>8.128635158559043E-3</v>
      </c>
      <c r="AQ18" s="442">
        <v>1.9744680851063829E-3</v>
      </c>
      <c r="AR18" s="442">
        <v>8.5827428061913363E-4</v>
      </c>
      <c r="AS18" s="442">
        <v>4.6311733540809902E-6</v>
      </c>
      <c r="AT18" s="442">
        <v>1.2063630965403007E-3</v>
      </c>
      <c r="AU18" s="442">
        <v>5.1302821655191035E-3</v>
      </c>
      <c r="AV18" s="442">
        <v>-1.1104617182933957E-2</v>
      </c>
      <c r="AW18" s="443">
        <v>8.8288524312826863E-4</v>
      </c>
      <c r="AX18" s="442">
        <v>7.4687836374847973E-3</v>
      </c>
      <c r="AY18" s="443">
        <v>3.170336069698132E-3</v>
      </c>
      <c r="AZ18" s="443">
        <v>1.6462071481242006E-3</v>
      </c>
      <c r="BA18" s="442">
        <v>6.3996513259212866E-3</v>
      </c>
      <c r="BB18" s="443">
        <v>1.5087337610766425E-2</v>
      </c>
      <c r="BC18" s="442">
        <v>-1.1159243730233824E-2</v>
      </c>
      <c r="BD18" s="443">
        <v>1.4349234699841975E-3</v>
      </c>
    </row>
    <row r="19" spans="1:56" x14ac:dyDescent="0.2">
      <c r="A19" s="281" t="s">
        <v>460</v>
      </c>
      <c r="B19" s="285" t="s">
        <v>269</v>
      </c>
      <c r="C19" s="442">
        <v>0</v>
      </c>
      <c r="D19" s="442">
        <v>0</v>
      </c>
      <c r="E19" s="442">
        <v>0</v>
      </c>
      <c r="F19" s="442">
        <v>4.120879120879121E-3</v>
      </c>
      <c r="G19" s="442">
        <v>0</v>
      </c>
      <c r="H19" s="442">
        <v>0</v>
      </c>
      <c r="I19" s="442">
        <v>1.55659328441183E-3</v>
      </c>
      <c r="J19" s="442">
        <v>0</v>
      </c>
      <c r="K19" s="442">
        <v>0</v>
      </c>
      <c r="L19" s="442">
        <v>3.9808917197452231E-4</v>
      </c>
      <c r="M19" s="442">
        <v>2.1352313167259788E-3</v>
      </c>
      <c r="N19" s="442">
        <v>1.3029315960912051E-4</v>
      </c>
      <c r="O19" s="442">
        <v>0</v>
      </c>
      <c r="P19" s="442">
        <v>1.2779552715654952E-3</v>
      </c>
      <c r="Q19" s="442">
        <v>0.16371463714637147</v>
      </c>
      <c r="R19" s="442">
        <v>4.1002607939727619E-2</v>
      </c>
      <c r="S19" s="442">
        <v>1.5522038365792941E-2</v>
      </c>
      <c r="T19" s="442">
        <v>2.1291696238466998E-3</v>
      </c>
      <c r="U19" s="442">
        <v>1.366978819684495E-2</v>
      </c>
      <c r="V19" s="442">
        <v>2.2594713887867162E-3</v>
      </c>
      <c r="W19" s="442">
        <v>8.0874711968553746E-3</v>
      </c>
      <c r="X19" s="442">
        <v>3.4952813701502968E-4</v>
      </c>
      <c r="Y19" s="442">
        <v>6.8364567621238591E-3</v>
      </c>
      <c r="Z19" s="442">
        <v>0</v>
      </c>
      <c r="AA19" s="442">
        <v>1.0581427390465694E-2</v>
      </c>
      <c r="AB19" s="442">
        <v>0</v>
      </c>
      <c r="AC19" s="442">
        <v>3.6342887878556606E-6</v>
      </c>
      <c r="AD19" s="442">
        <v>0</v>
      </c>
      <c r="AE19" s="442">
        <v>0</v>
      </c>
      <c r="AF19" s="442">
        <v>1.165523805823734E-4</v>
      </c>
      <c r="AG19" s="442">
        <v>0</v>
      </c>
      <c r="AH19" s="442">
        <v>3.3554902211427843E-4</v>
      </c>
      <c r="AI19" s="442">
        <v>0</v>
      </c>
      <c r="AJ19" s="442">
        <v>0</v>
      </c>
      <c r="AK19" s="442">
        <v>0</v>
      </c>
      <c r="AL19" s="442">
        <v>1.7527267367593594E-2</v>
      </c>
      <c r="AM19" s="442">
        <v>6.9185000691850005E-6</v>
      </c>
      <c r="AN19" s="442">
        <v>0</v>
      </c>
      <c r="AO19" s="442">
        <v>0</v>
      </c>
      <c r="AP19" s="443">
        <v>2.2596606337227185E-3</v>
      </c>
      <c r="AQ19" s="442">
        <v>0</v>
      </c>
      <c r="AR19" s="442">
        <v>4.0529618807014647E-5</v>
      </c>
      <c r="AS19" s="442">
        <v>0</v>
      </c>
      <c r="AT19" s="442">
        <v>1.1057286620620683E-2</v>
      </c>
      <c r="AU19" s="442">
        <v>5.6676117186445253E-2</v>
      </c>
      <c r="AV19" s="442">
        <v>8.8836937463471655E-2</v>
      </c>
      <c r="AW19" s="443">
        <v>2.3913678142216776E-3</v>
      </c>
      <c r="AX19" s="442">
        <v>3.494803615335509E-3</v>
      </c>
      <c r="AY19" s="443">
        <v>9.1603125062310071E-3</v>
      </c>
      <c r="AZ19" s="443">
        <v>4.6501633682509815E-3</v>
      </c>
      <c r="BA19" s="442">
        <v>4.9039585535276846E-3</v>
      </c>
      <c r="BB19" s="443">
        <v>6.96326317123691E-3</v>
      </c>
      <c r="BC19" s="442">
        <v>2.4464584056214278E-3</v>
      </c>
      <c r="BD19" s="443">
        <v>3.7271334859333947E-3</v>
      </c>
    </row>
    <row r="20" spans="1:56" x14ac:dyDescent="0.2">
      <c r="A20" s="281" t="s">
        <v>461</v>
      </c>
      <c r="B20" s="285" t="s">
        <v>270</v>
      </c>
      <c r="C20" s="442">
        <v>0</v>
      </c>
      <c r="D20" s="442">
        <v>0</v>
      </c>
      <c r="E20" s="442">
        <v>0</v>
      </c>
      <c r="F20" s="442">
        <v>4.120879120879121E-3</v>
      </c>
      <c r="G20" s="442">
        <v>0</v>
      </c>
      <c r="H20" s="442">
        <v>0</v>
      </c>
      <c r="I20" s="442">
        <v>2.2237046920169001E-4</v>
      </c>
      <c r="J20" s="442">
        <v>0</v>
      </c>
      <c r="K20" s="442">
        <v>0</v>
      </c>
      <c r="L20" s="442">
        <v>2.7866242038216559E-3</v>
      </c>
      <c r="M20" s="442">
        <v>1.4234875444839859E-3</v>
      </c>
      <c r="N20" s="442">
        <v>1.7372421281216071E-4</v>
      </c>
      <c r="O20" s="442">
        <v>0</v>
      </c>
      <c r="P20" s="442">
        <v>6.3897763578274762E-4</v>
      </c>
      <c r="Q20" s="442">
        <v>5.0430504305043053E-3</v>
      </c>
      <c r="R20" s="442">
        <v>0.15256447406548826</v>
      </c>
      <c r="S20" s="442">
        <v>1.9036462146727192E-3</v>
      </c>
      <c r="T20" s="442">
        <v>3.1937544357700499E-3</v>
      </c>
      <c r="U20" s="442">
        <v>2.4197096348438189E-3</v>
      </c>
      <c r="V20" s="442">
        <v>9.4582523251536966E-4</v>
      </c>
      <c r="W20" s="442">
        <v>9.2621876835494513E-4</v>
      </c>
      <c r="X20" s="442">
        <v>0</v>
      </c>
      <c r="Y20" s="442">
        <v>7.5960630690265107E-5</v>
      </c>
      <c r="Z20" s="442">
        <v>0</v>
      </c>
      <c r="AA20" s="442">
        <v>2.7555800496004411E-4</v>
      </c>
      <c r="AB20" s="442">
        <v>0</v>
      </c>
      <c r="AC20" s="442">
        <v>3.6342887878556606E-6</v>
      </c>
      <c r="AD20" s="442">
        <v>0</v>
      </c>
      <c r="AE20" s="442">
        <v>0</v>
      </c>
      <c r="AF20" s="442">
        <v>3.8850793527457796E-5</v>
      </c>
      <c r="AG20" s="442">
        <v>0</v>
      </c>
      <c r="AH20" s="442">
        <v>1.5978524862584688E-5</v>
      </c>
      <c r="AI20" s="442">
        <v>0</v>
      </c>
      <c r="AJ20" s="442">
        <v>0</v>
      </c>
      <c r="AK20" s="442">
        <v>0</v>
      </c>
      <c r="AL20" s="442">
        <v>2.5903999213913727E-2</v>
      </c>
      <c r="AM20" s="442">
        <v>6.9185000691850005E-6</v>
      </c>
      <c r="AN20" s="442">
        <v>0</v>
      </c>
      <c r="AO20" s="442">
        <v>0</v>
      </c>
      <c r="AP20" s="443">
        <v>1.573372954947529E-3</v>
      </c>
      <c r="AQ20" s="442">
        <v>0</v>
      </c>
      <c r="AR20" s="442">
        <v>2.3840952239420378E-5</v>
      </c>
      <c r="AS20" s="442">
        <v>0</v>
      </c>
      <c r="AT20" s="442">
        <v>6.5193611901115727E-3</v>
      </c>
      <c r="AU20" s="442">
        <v>9.6503307681922501E-2</v>
      </c>
      <c r="AV20" s="442">
        <v>7.0134424313267095E-3</v>
      </c>
      <c r="AW20" s="443">
        <v>2.7367680290982057E-3</v>
      </c>
      <c r="AX20" s="442">
        <v>3.1418284501866225E-3</v>
      </c>
      <c r="AY20" s="443">
        <v>8.0953235490405125E-3</v>
      </c>
      <c r="AZ20" s="443">
        <v>4.5249169851316884E-3</v>
      </c>
      <c r="BA20" s="442">
        <v>4.3738876022034849E-3</v>
      </c>
      <c r="BB20" s="443">
        <v>6.490756027474405E-3</v>
      </c>
      <c r="BC20" s="442">
        <v>2.6520495681057027E-3</v>
      </c>
      <c r="BD20" s="443">
        <v>3.1641667060162719E-3</v>
      </c>
    </row>
    <row r="21" spans="1:56" x14ac:dyDescent="0.2">
      <c r="A21" s="281" t="s">
        <v>462</v>
      </c>
      <c r="B21" s="285" t="s">
        <v>271</v>
      </c>
      <c r="C21" s="442">
        <v>0</v>
      </c>
      <c r="D21" s="442">
        <v>0</v>
      </c>
      <c r="E21" s="442">
        <v>0</v>
      </c>
      <c r="F21" s="442">
        <v>0</v>
      </c>
      <c r="G21" s="442">
        <v>0</v>
      </c>
      <c r="H21" s="442">
        <v>0</v>
      </c>
      <c r="I21" s="442">
        <v>0</v>
      </c>
      <c r="J21" s="442">
        <v>0</v>
      </c>
      <c r="K21" s="442">
        <v>0</v>
      </c>
      <c r="L21" s="442">
        <v>0</v>
      </c>
      <c r="M21" s="442">
        <v>0</v>
      </c>
      <c r="N21" s="442">
        <v>0</v>
      </c>
      <c r="O21" s="442">
        <v>0</v>
      </c>
      <c r="P21" s="442">
        <v>0</v>
      </c>
      <c r="Q21" s="442">
        <v>2.8290282902829027E-3</v>
      </c>
      <c r="R21" s="442">
        <v>5.7954216169226313E-3</v>
      </c>
      <c r="S21" s="442">
        <v>8.8592766144384244E-2</v>
      </c>
      <c r="T21" s="442">
        <v>0</v>
      </c>
      <c r="U21" s="442">
        <v>9.4274401357551379E-4</v>
      </c>
      <c r="V21" s="442">
        <v>1.3136461562713467E-3</v>
      </c>
      <c r="W21" s="442">
        <v>4.0663263000948808E-4</v>
      </c>
      <c r="X21" s="442">
        <v>1.165093790050099E-4</v>
      </c>
      <c r="Y21" s="442">
        <v>1.9532733606068169E-4</v>
      </c>
      <c r="Z21" s="442">
        <v>0</v>
      </c>
      <c r="AA21" s="442">
        <v>1.1022320198401764E-4</v>
      </c>
      <c r="AB21" s="442">
        <v>0</v>
      </c>
      <c r="AC21" s="442">
        <v>1.1557038345381E-3</v>
      </c>
      <c r="AD21" s="442">
        <v>0</v>
      </c>
      <c r="AE21" s="442">
        <v>0</v>
      </c>
      <c r="AF21" s="442">
        <v>1.9425396763728898E-5</v>
      </c>
      <c r="AG21" s="442">
        <v>3.8981795501500798E-5</v>
      </c>
      <c r="AH21" s="442">
        <v>3.2436405471046913E-3</v>
      </c>
      <c r="AI21" s="442">
        <v>0</v>
      </c>
      <c r="AJ21" s="442">
        <v>1.4021947395924056E-2</v>
      </c>
      <c r="AK21" s="442">
        <v>0</v>
      </c>
      <c r="AL21" s="442">
        <v>8.7697749828043632E-3</v>
      </c>
      <c r="AM21" s="442">
        <v>7.4719800747198009E-4</v>
      </c>
      <c r="AN21" s="442">
        <v>2.0633397312859885E-2</v>
      </c>
      <c r="AO21" s="442">
        <v>5.9327620303230057E-3</v>
      </c>
      <c r="AP21" s="443">
        <v>2.187685239221914E-3</v>
      </c>
      <c r="AQ21" s="442">
        <v>1.3957446808510639E-3</v>
      </c>
      <c r="AR21" s="442">
        <v>2.9960129980871608E-4</v>
      </c>
      <c r="AS21" s="442">
        <v>4.6311733540809902E-6</v>
      </c>
      <c r="AT21" s="442">
        <v>3.2184267275057035E-2</v>
      </c>
      <c r="AU21" s="442">
        <v>6.183340083704604E-2</v>
      </c>
      <c r="AV21" s="442">
        <v>0.16832261835184104</v>
      </c>
      <c r="AW21" s="443">
        <v>4.7850852897690461E-3</v>
      </c>
      <c r="AX21" s="442">
        <v>5.0162081225449007E-3</v>
      </c>
      <c r="AY21" s="443">
        <v>3.1762005463346434E-3</v>
      </c>
      <c r="AZ21" s="443">
        <v>4.2482007574275015E-3</v>
      </c>
      <c r="BA21" s="442">
        <v>4.5585518356587506E-3</v>
      </c>
      <c r="BB21" s="443">
        <v>7.0571228245819234E-3</v>
      </c>
      <c r="BC21" s="442">
        <v>1.5721227555024297E-3</v>
      </c>
      <c r="BD21" s="443">
        <v>3.1307004397834138E-3</v>
      </c>
    </row>
    <row r="22" spans="1:56" x14ac:dyDescent="0.2">
      <c r="A22" s="281" t="s">
        <v>463</v>
      </c>
      <c r="B22" s="285" t="s">
        <v>281</v>
      </c>
      <c r="C22" s="442">
        <v>0</v>
      </c>
      <c r="D22" s="442">
        <v>0</v>
      </c>
      <c r="E22" s="442">
        <v>0</v>
      </c>
      <c r="F22" s="442">
        <v>0</v>
      </c>
      <c r="G22" s="442">
        <v>0</v>
      </c>
      <c r="H22" s="442">
        <v>0</v>
      </c>
      <c r="I22" s="442">
        <v>0</v>
      </c>
      <c r="J22" s="442">
        <v>0</v>
      </c>
      <c r="K22" s="442">
        <v>0</v>
      </c>
      <c r="L22" s="442">
        <v>0</v>
      </c>
      <c r="M22" s="442">
        <v>0</v>
      </c>
      <c r="N22" s="442">
        <v>0</v>
      </c>
      <c r="O22" s="442">
        <v>0</v>
      </c>
      <c r="P22" s="442">
        <v>2.8753993610223642E-3</v>
      </c>
      <c r="Q22" s="442">
        <v>7.8720787207872071E-3</v>
      </c>
      <c r="R22" s="442">
        <v>9.852216748768473E-3</v>
      </c>
      <c r="S22" s="442">
        <v>0.14072338556157563</v>
      </c>
      <c r="T22" s="442">
        <v>0.2895670688431512</v>
      </c>
      <c r="U22" s="442">
        <v>0.15021054616303187</v>
      </c>
      <c r="V22" s="442">
        <v>0.3221060375177342</v>
      </c>
      <c r="W22" s="442">
        <v>1.1137215921926536E-2</v>
      </c>
      <c r="X22" s="442">
        <v>4.427356402190376E-3</v>
      </c>
      <c r="Y22" s="442">
        <v>3.3639707877117404E-4</v>
      </c>
      <c r="Z22" s="442">
        <v>0</v>
      </c>
      <c r="AA22" s="442">
        <v>0</v>
      </c>
      <c r="AB22" s="442">
        <v>0</v>
      </c>
      <c r="AC22" s="442">
        <v>2.5440021514989623E-5</v>
      </c>
      <c r="AD22" s="442">
        <v>1.8438617841206624E-5</v>
      </c>
      <c r="AE22" s="442">
        <v>0</v>
      </c>
      <c r="AF22" s="442">
        <v>6.4751322545762996E-6</v>
      </c>
      <c r="AG22" s="442">
        <v>4.6778154601800957E-4</v>
      </c>
      <c r="AH22" s="442">
        <v>2.2369934807618562E-3</v>
      </c>
      <c r="AI22" s="442">
        <v>1.2336470048198301E-3</v>
      </c>
      <c r="AJ22" s="442">
        <v>0</v>
      </c>
      <c r="AK22" s="442">
        <v>0</v>
      </c>
      <c r="AL22" s="442">
        <v>2.6211064164292031E-2</v>
      </c>
      <c r="AM22" s="442">
        <v>6.9185000691850005E-6</v>
      </c>
      <c r="AN22" s="442">
        <v>9.5969289827255271E-3</v>
      </c>
      <c r="AO22" s="442">
        <v>8.569545154911009E-3</v>
      </c>
      <c r="AP22" s="443">
        <v>1.0126525408460364E-2</v>
      </c>
      <c r="AQ22" s="442">
        <v>3.4042553191489365E-5</v>
      </c>
      <c r="AR22" s="442">
        <v>4.8079253682831098E-4</v>
      </c>
      <c r="AS22" s="442">
        <v>0</v>
      </c>
      <c r="AT22" s="442">
        <v>0</v>
      </c>
      <c r="AU22" s="442">
        <v>0</v>
      </c>
      <c r="AV22" s="442">
        <v>-9.6434833430742259E-2</v>
      </c>
      <c r="AW22" s="443">
        <v>2.5905016115739617E-4</v>
      </c>
      <c r="AX22" s="442">
        <v>8.7486583837232245E-3</v>
      </c>
      <c r="AY22" s="443">
        <v>3.0495278509859946E-3</v>
      </c>
      <c r="AZ22" s="443">
        <v>1.1902320345805264E-3</v>
      </c>
      <c r="BA22" s="442">
        <v>7.3311408953093829E-3</v>
      </c>
      <c r="BB22" s="443">
        <v>1.7899116114820039E-2</v>
      </c>
      <c r="BC22" s="442">
        <v>-1.4728428595667148E-2</v>
      </c>
      <c r="BD22" s="443">
        <v>1.2918895649889676E-3</v>
      </c>
    </row>
    <row r="23" spans="1:56" x14ac:dyDescent="0.2">
      <c r="A23" s="281" t="s">
        <v>464</v>
      </c>
      <c r="B23" s="283" t="s">
        <v>35</v>
      </c>
      <c r="C23" s="442">
        <v>0</v>
      </c>
      <c r="D23" s="442">
        <v>0</v>
      </c>
      <c r="E23" s="442">
        <v>0</v>
      </c>
      <c r="F23" s="442">
        <v>0</v>
      </c>
      <c r="G23" s="442">
        <v>0</v>
      </c>
      <c r="H23" s="442">
        <v>0</v>
      </c>
      <c r="I23" s="442">
        <v>2.2237046920169001E-4</v>
      </c>
      <c r="J23" s="442">
        <v>0</v>
      </c>
      <c r="K23" s="442">
        <v>0</v>
      </c>
      <c r="L23" s="442">
        <v>0</v>
      </c>
      <c r="M23" s="442">
        <v>0</v>
      </c>
      <c r="N23" s="442">
        <v>0</v>
      </c>
      <c r="O23" s="442">
        <v>0</v>
      </c>
      <c r="P23" s="442">
        <v>9.5846645367412143E-4</v>
      </c>
      <c r="Q23" s="442">
        <v>2.4477244772447726E-2</v>
      </c>
      <c r="R23" s="442">
        <v>2.3616343088959723E-2</v>
      </c>
      <c r="S23" s="442">
        <v>2.006150241616635E-2</v>
      </c>
      <c r="T23" s="442">
        <v>2.0936834634492547E-2</v>
      </c>
      <c r="U23" s="442">
        <v>0.11900571931368235</v>
      </c>
      <c r="V23" s="442">
        <v>1.9336871420314223E-2</v>
      </c>
      <c r="W23" s="442">
        <v>3.2869470925766954E-2</v>
      </c>
      <c r="X23" s="442">
        <v>8.1556565303506935E-4</v>
      </c>
      <c r="Y23" s="442">
        <v>8.4641845626295398E-3</v>
      </c>
      <c r="Z23" s="442">
        <v>0</v>
      </c>
      <c r="AA23" s="442">
        <v>2.2044640396803528E-4</v>
      </c>
      <c r="AB23" s="442">
        <v>0</v>
      </c>
      <c r="AC23" s="442">
        <v>2.2532590484705095E-4</v>
      </c>
      <c r="AD23" s="442">
        <v>0</v>
      </c>
      <c r="AE23" s="442">
        <v>1.3922496247887262E-5</v>
      </c>
      <c r="AF23" s="442">
        <v>2.1367936440101789E-4</v>
      </c>
      <c r="AG23" s="442">
        <v>3.8981795501500798E-5</v>
      </c>
      <c r="AH23" s="442">
        <v>1.8535088840598236E-3</v>
      </c>
      <c r="AI23" s="442">
        <v>5.2214826715630018E-4</v>
      </c>
      <c r="AJ23" s="442">
        <v>9.7979446089531435E-5</v>
      </c>
      <c r="AK23" s="442">
        <v>0</v>
      </c>
      <c r="AL23" s="442">
        <v>1.4886508794340178E-2</v>
      </c>
      <c r="AM23" s="442">
        <v>1.5912550159125503E-4</v>
      </c>
      <c r="AN23" s="442">
        <v>0</v>
      </c>
      <c r="AO23" s="442">
        <v>9.8879367172050102E-4</v>
      </c>
      <c r="AP23" s="443">
        <v>4.078300060376812E-3</v>
      </c>
      <c r="AQ23" s="442">
        <v>5.2765957446808511E-3</v>
      </c>
      <c r="AR23" s="442">
        <v>9.4871095944733495E-3</v>
      </c>
      <c r="AS23" s="442">
        <v>0</v>
      </c>
      <c r="AT23" s="442">
        <v>2.1108228896459042E-2</v>
      </c>
      <c r="AU23" s="442">
        <v>6.3129472120966659E-2</v>
      </c>
      <c r="AV23" s="442">
        <v>0.16715371127995324</v>
      </c>
      <c r="AW23" s="443">
        <v>1.0628693006761739E-2</v>
      </c>
      <c r="AX23" s="442">
        <v>1.0480527730878377E-2</v>
      </c>
      <c r="AY23" s="443">
        <v>3.0684114657555616E-2</v>
      </c>
      <c r="AZ23" s="443">
        <v>1.7321183390450901E-2</v>
      </c>
      <c r="BA23" s="442">
        <v>1.5505669308658536E-2</v>
      </c>
      <c r="BB23" s="443">
        <v>1.7110534582870051E-2</v>
      </c>
      <c r="BC23" s="442">
        <v>1.752186985544419E-2</v>
      </c>
      <c r="BD23" s="443">
        <v>1.4588541425507071E-2</v>
      </c>
    </row>
    <row r="24" spans="1:56" x14ac:dyDescent="0.2">
      <c r="A24" s="281" t="s">
        <v>465</v>
      </c>
      <c r="B24" s="283" t="s">
        <v>466</v>
      </c>
      <c r="C24" s="442">
        <v>0</v>
      </c>
      <c r="D24" s="442">
        <v>0</v>
      </c>
      <c r="E24" s="442">
        <v>0</v>
      </c>
      <c r="F24" s="442">
        <v>0</v>
      </c>
      <c r="G24" s="442">
        <v>1.7458832073969579E-5</v>
      </c>
      <c r="H24" s="442">
        <v>0</v>
      </c>
      <c r="I24" s="442">
        <v>0</v>
      </c>
      <c r="J24" s="442">
        <v>5.7656826568265681E-5</v>
      </c>
      <c r="K24" s="442">
        <v>0</v>
      </c>
      <c r="L24" s="442">
        <v>0</v>
      </c>
      <c r="M24" s="442">
        <v>0</v>
      </c>
      <c r="N24" s="442">
        <v>0</v>
      </c>
      <c r="O24" s="442">
        <v>0</v>
      </c>
      <c r="P24" s="442">
        <v>0</v>
      </c>
      <c r="Q24" s="442">
        <v>7.3800738007380072E-4</v>
      </c>
      <c r="R24" s="442">
        <v>2.8977108084613158E-4</v>
      </c>
      <c r="S24" s="442">
        <v>0</v>
      </c>
      <c r="T24" s="442">
        <v>0</v>
      </c>
      <c r="U24" s="442">
        <v>3.1424800452517124E-5</v>
      </c>
      <c r="V24" s="442">
        <v>2.6745835741684619E-2</v>
      </c>
      <c r="W24" s="442">
        <v>6.4835313784846159E-3</v>
      </c>
      <c r="X24" s="442">
        <v>0</v>
      </c>
      <c r="Y24" s="442">
        <v>1.7470945058760973E-3</v>
      </c>
      <c r="Z24" s="442">
        <v>0</v>
      </c>
      <c r="AA24" s="442">
        <v>0</v>
      </c>
      <c r="AB24" s="442">
        <v>0</v>
      </c>
      <c r="AC24" s="442">
        <v>3.0528025817987549E-4</v>
      </c>
      <c r="AD24" s="442">
        <v>1.2907032488844637E-4</v>
      </c>
      <c r="AE24" s="442">
        <v>6.6827981989858856E-5</v>
      </c>
      <c r="AF24" s="442">
        <v>1.4892804185525491E-4</v>
      </c>
      <c r="AG24" s="442">
        <v>5.8472693252251197E-5</v>
      </c>
      <c r="AH24" s="442">
        <v>1.6937236354339768E-3</v>
      </c>
      <c r="AI24" s="442">
        <v>8.0330502639430794E-5</v>
      </c>
      <c r="AJ24" s="442">
        <v>1.6329907681588575E-5</v>
      </c>
      <c r="AK24" s="442">
        <v>0</v>
      </c>
      <c r="AL24" s="442">
        <v>1.7441289181487668E-3</v>
      </c>
      <c r="AM24" s="442">
        <v>1.383700013837E-4</v>
      </c>
      <c r="AN24" s="442">
        <v>0</v>
      </c>
      <c r="AO24" s="442">
        <v>0</v>
      </c>
      <c r="AP24" s="443">
        <v>8.7424890008302384E-4</v>
      </c>
      <c r="AQ24" s="442">
        <v>6.127659574468085E-4</v>
      </c>
      <c r="AR24" s="442">
        <v>1.0662468539876775E-2</v>
      </c>
      <c r="AS24" s="442">
        <v>0</v>
      </c>
      <c r="AT24" s="442">
        <v>6.2137075350814142E-2</v>
      </c>
      <c r="AU24" s="442">
        <v>2.8108545970028351E-2</v>
      </c>
      <c r="AV24" s="442">
        <v>-0.15663354763296317</v>
      </c>
      <c r="AW24" s="443">
        <v>1.4185492838525987E-2</v>
      </c>
      <c r="AX24" s="442">
        <v>1.0117844777909113E-2</v>
      </c>
      <c r="AY24" s="443">
        <v>2.7777680036500503E-2</v>
      </c>
      <c r="AZ24" s="443">
        <v>1.8721203116756242E-2</v>
      </c>
      <c r="BA24" s="442">
        <v>1.451029116561056E-2</v>
      </c>
      <c r="BB24" s="443">
        <v>9.3675142915361047E-3</v>
      </c>
      <c r="BC24" s="442">
        <v>2.7632522229066769E-2</v>
      </c>
      <c r="BD24" s="443">
        <v>1.7449219525411671E-2</v>
      </c>
    </row>
    <row r="25" spans="1:56" x14ac:dyDescent="0.2">
      <c r="A25" s="281" t="s">
        <v>467</v>
      </c>
      <c r="B25" s="283" t="s">
        <v>192</v>
      </c>
      <c r="C25" s="442">
        <v>0</v>
      </c>
      <c r="D25" s="442">
        <v>0</v>
      </c>
      <c r="E25" s="442">
        <v>5.3571428571428568E-2</v>
      </c>
      <c r="F25" s="442">
        <v>0</v>
      </c>
      <c r="G25" s="442">
        <v>0</v>
      </c>
      <c r="H25" s="442">
        <v>0</v>
      </c>
      <c r="I25" s="442">
        <v>0</v>
      </c>
      <c r="J25" s="442">
        <v>0</v>
      </c>
      <c r="K25" s="442">
        <v>0</v>
      </c>
      <c r="L25" s="442">
        <v>0</v>
      </c>
      <c r="M25" s="442">
        <v>0</v>
      </c>
      <c r="N25" s="442">
        <v>0</v>
      </c>
      <c r="O25" s="442">
        <v>0</v>
      </c>
      <c r="P25" s="442">
        <v>0</v>
      </c>
      <c r="Q25" s="442">
        <v>0</v>
      </c>
      <c r="R25" s="442">
        <v>4.3465662126919734E-4</v>
      </c>
      <c r="S25" s="442">
        <v>0</v>
      </c>
      <c r="T25" s="442">
        <v>0</v>
      </c>
      <c r="U25" s="442">
        <v>0</v>
      </c>
      <c r="V25" s="442">
        <v>0</v>
      </c>
      <c r="W25" s="442">
        <v>0.46683684995255953</v>
      </c>
      <c r="X25" s="442">
        <v>0</v>
      </c>
      <c r="Y25" s="442">
        <v>0</v>
      </c>
      <c r="Z25" s="442">
        <v>0</v>
      </c>
      <c r="AA25" s="442">
        <v>0</v>
      </c>
      <c r="AB25" s="442">
        <v>0</v>
      </c>
      <c r="AC25" s="442">
        <v>0</v>
      </c>
      <c r="AD25" s="442">
        <v>0</v>
      </c>
      <c r="AE25" s="442">
        <v>0</v>
      </c>
      <c r="AF25" s="442">
        <v>1.3915059215084468E-2</v>
      </c>
      <c r="AG25" s="442">
        <v>0</v>
      </c>
      <c r="AH25" s="442">
        <v>5.4966125527291321E-3</v>
      </c>
      <c r="AI25" s="442">
        <v>7.4592609593757166E-5</v>
      </c>
      <c r="AJ25" s="442">
        <v>0</v>
      </c>
      <c r="AK25" s="442">
        <v>0</v>
      </c>
      <c r="AL25" s="442">
        <v>6.3709835904490517E-2</v>
      </c>
      <c r="AM25" s="442">
        <v>2.0755500207555003E-5</v>
      </c>
      <c r="AN25" s="442">
        <v>0</v>
      </c>
      <c r="AO25" s="442">
        <v>0</v>
      </c>
      <c r="AP25" s="443">
        <v>1.3004624304486175E-2</v>
      </c>
      <c r="AQ25" s="442">
        <v>0</v>
      </c>
      <c r="AR25" s="442">
        <v>1.8186673066637845E-2</v>
      </c>
      <c r="AS25" s="442">
        <v>0</v>
      </c>
      <c r="AT25" s="442">
        <v>5.8455480201268867E-2</v>
      </c>
      <c r="AU25" s="442">
        <v>5.0681787498312404E-2</v>
      </c>
      <c r="AV25" s="442">
        <v>0.18234950321449445</v>
      </c>
      <c r="AW25" s="443">
        <v>2.0222360199556737E-2</v>
      </c>
      <c r="AX25" s="442">
        <v>2.4383244824195845E-2</v>
      </c>
      <c r="AY25" s="443">
        <v>4.4371803127173523E-2</v>
      </c>
      <c r="AZ25" s="443">
        <v>2.8281024703283489E-2</v>
      </c>
      <c r="BA25" s="442">
        <v>2.9354903360509801E-2</v>
      </c>
      <c r="BB25" s="443">
        <v>4.5211473018959648E-2</v>
      </c>
      <c r="BC25" s="442">
        <v>1.2151278410176533E-2</v>
      </c>
      <c r="BD25" s="443">
        <v>2.0293393713201432E-2</v>
      </c>
    </row>
    <row r="26" spans="1:56" x14ac:dyDescent="0.2">
      <c r="A26" s="281" t="s">
        <v>468</v>
      </c>
      <c r="B26" s="283" t="s">
        <v>50</v>
      </c>
      <c r="C26" s="442">
        <v>1.3175230566534915E-3</v>
      </c>
      <c r="D26" s="442">
        <v>1.0638297872340425E-2</v>
      </c>
      <c r="E26" s="442">
        <v>0</v>
      </c>
      <c r="F26" s="442">
        <v>2.7472527472527475E-3</v>
      </c>
      <c r="G26" s="442">
        <v>9.6896518010531167E-3</v>
      </c>
      <c r="H26" s="442">
        <v>1.6853932584269662E-2</v>
      </c>
      <c r="I26" s="442">
        <v>1.5788303313319992E-2</v>
      </c>
      <c r="J26" s="442">
        <v>3.7476937269372694E-3</v>
      </c>
      <c r="K26" s="442">
        <v>1.7079419299743809E-3</v>
      </c>
      <c r="L26" s="442">
        <v>2.1894904458598726E-3</v>
      </c>
      <c r="M26" s="442">
        <v>1.0498220640569395E-2</v>
      </c>
      <c r="N26" s="442">
        <v>8.1650380021715523E-3</v>
      </c>
      <c r="O26" s="442">
        <v>3.3690658499234305E-2</v>
      </c>
      <c r="P26" s="442">
        <v>2.8753993610223642E-3</v>
      </c>
      <c r="Q26" s="442">
        <v>1.3530135301353015E-3</v>
      </c>
      <c r="R26" s="442">
        <v>3.0425963488843813E-3</v>
      </c>
      <c r="S26" s="442">
        <v>7.1752818860740955E-3</v>
      </c>
      <c r="T26" s="442">
        <v>5.3229240596167496E-3</v>
      </c>
      <c r="U26" s="442">
        <v>4.1166488592797434E-3</v>
      </c>
      <c r="V26" s="442">
        <v>7.6979664757500918E-3</v>
      </c>
      <c r="W26" s="442">
        <v>1.6039398183707585E-3</v>
      </c>
      <c r="X26" s="442">
        <v>5.4759408132354657E-2</v>
      </c>
      <c r="Y26" s="442">
        <v>3.3314162317016264E-3</v>
      </c>
      <c r="Z26" s="442">
        <v>8.1218274111675131E-3</v>
      </c>
      <c r="AA26" s="442">
        <v>3.5822540644805732E-3</v>
      </c>
      <c r="AB26" s="442">
        <v>4.1341295360587966E-3</v>
      </c>
      <c r="AC26" s="442">
        <v>6.3781768226866846E-3</v>
      </c>
      <c r="AD26" s="442">
        <v>1.6723826381974408E-2</v>
      </c>
      <c r="AE26" s="442">
        <v>6.1258983490703945E-5</v>
      </c>
      <c r="AF26" s="442">
        <v>2.7066052824128934E-3</v>
      </c>
      <c r="AG26" s="442">
        <v>1.1558102366194986E-2</v>
      </c>
      <c r="AH26" s="442">
        <v>8.9319953981848391E-3</v>
      </c>
      <c r="AI26" s="442">
        <v>1.6089052100068855E-2</v>
      </c>
      <c r="AJ26" s="442">
        <v>3.1952186030308307E-3</v>
      </c>
      <c r="AK26" s="442">
        <v>5.038022813688213E-2</v>
      </c>
      <c r="AL26" s="442">
        <v>5.6622776849759261E-3</v>
      </c>
      <c r="AM26" s="442">
        <v>6.5310640653106411E-3</v>
      </c>
      <c r="AN26" s="442">
        <v>9.5969289827255271E-3</v>
      </c>
      <c r="AO26" s="442">
        <v>3.6585365853658534E-2</v>
      </c>
      <c r="AP26" s="443">
        <v>6.7588104530278033E-3</v>
      </c>
      <c r="AQ26" s="442">
        <v>1.9948936170212764E-2</v>
      </c>
      <c r="AR26" s="442">
        <v>9.6190295301981418E-3</v>
      </c>
      <c r="AS26" s="442">
        <v>0</v>
      </c>
      <c r="AT26" s="442">
        <v>7.281932681188861E-3</v>
      </c>
      <c r="AU26" s="442">
        <v>1.0827595517753476E-2</v>
      </c>
      <c r="AV26" s="442">
        <v>-2.6300409117475162E-2</v>
      </c>
      <c r="AW26" s="443">
        <v>8.3477592748475212E-3</v>
      </c>
      <c r="AX26" s="442">
        <v>1.1243171542047146E-2</v>
      </c>
      <c r="AY26" s="443">
        <v>7.5839411863367076E-3</v>
      </c>
      <c r="AZ26" s="443">
        <v>8.0928733242425326E-3</v>
      </c>
      <c r="BA26" s="442">
        <v>1.0333028671383141E-2</v>
      </c>
      <c r="BB26" s="443">
        <v>2.1529158263419924E-2</v>
      </c>
      <c r="BC26" s="442">
        <v>-4.7079611929484524E-3</v>
      </c>
      <c r="BD26" s="443">
        <v>3.9348077133783922E-3</v>
      </c>
    </row>
    <row r="27" spans="1:56" x14ac:dyDescent="0.2">
      <c r="A27" s="281" t="s">
        <v>469</v>
      </c>
      <c r="B27" s="283" t="s">
        <v>36</v>
      </c>
      <c r="C27" s="442">
        <v>2.635046113306983E-3</v>
      </c>
      <c r="D27" s="442">
        <v>0</v>
      </c>
      <c r="E27" s="442">
        <v>0</v>
      </c>
      <c r="F27" s="442">
        <v>4.120879120879121E-3</v>
      </c>
      <c r="G27" s="442">
        <v>5.2725672863388135E-4</v>
      </c>
      <c r="H27" s="442">
        <v>2.5929127052722557E-3</v>
      </c>
      <c r="I27" s="442">
        <v>4.0026684456304206E-3</v>
      </c>
      <c r="J27" s="442">
        <v>3.2287822878228783E-3</v>
      </c>
      <c r="K27" s="442">
        <v>8.5397096498719043E-4</v>
      </c>
      <c r="L27" s="442">
        <v>3.1847133757961785E-3</v>
      </c>
      <c r="M27" s="442">
        <v>5.6939501779359435E-3</v>
      </c>
      <c r="N27" s="442">
        <v>3.995656894679696E-3</v>
      </c>
      <c r="O27" s="442">
        <v>3.0627871362940277E-3</v>
      </c>
      <c r="P27" s="442">
        <v>3.8338658146964857E-3</v>
      </c>
      <c r="Q27" s="442">
        <v>1.7220172201722018E-3</v>
      </c>
      <c r="R27" s="442">
        <v>1.7386264850767893E-3</v>
      </c>
      <c r="S27" s="442">
        <v>1.3179089178503441E-3</v>
      </c>
      <c r="T27" s="442">
        <v>3.1937544357700499E-3</v>
      </c>
      <c r="U27" s="442">
        <v>1.728364024888442E-3</v>
      </c>
      <c r="V27" s="442">
        <v>1.6289212337764699E-3</v>
      </c>
      <c r="W27" s="442">
        <v>6.3253964668142596E-4</v>
      </c>
      <c r="X27" s="442">
        <v>1.5146219270651287E-3</v>
      </c>
      <c r="Y27" s="442">
        <v>6.619426388723102E-4</v>
      </c>
      <c r="Z27" s="442">
        <v>1.3197969543147208E-2</v>
      </c>
      <c r="AA27" s="442">
        <v>3.0090934141636813E-2</v>
      </c>
      <c r="AB27" s="442">
        <v>2.8709232889297196E-3</v>
      </c>
      <c r="AC27" s="442">
        <v>3.0782426033137446E-3</v>
      </c>
      <c r="AD27" s="442">
        <v>2.6367223512925469E-3</v>
      </c>
      <c r="AE27" s="442">
        <v>8.8853371054016493E-3</v>
      </c>
      <c r="AF27" s="442">
        <v>6.8506899253417252E-3</v>
      </c>
      <c r="AG27" s="442">
        <v>4.1905430164113355E-3</v>
      </c>
      <c r="AH27" s="442">
        <v>8.2289403042311131E-3</v>
      </c>
      <c r="AI27" s="442">
        <v>6.0247876979573102E-3</v>
      </c>
      <c r="AJ27" s="442">
        <v>2.1827643267723395E-3</v>
      </c>
      <c r="AK27" s="442">
        <v>1.7743979721166034E-3</v>
      </c>
      <c r="AL27" s="442">
        <v>1.1668468114375552E-3</v>
      </c>
      <c r="AM27" s="442">
        <v>2.2554310225543104E-3</v>
      </c>
      <c r="AN27" s="442">
        <v>0</v>
      </c>
      <c r="AO27" s="442">
        <v>0</v>
      </c>
      <c r="AP27" s="443">
        <v>4.1768650910626271E-3</v>
      </c>
      <c r="AQ27" s="442">
        <v>0</v>
      </c>
      <c r="AR27" s="442">
        <v>0</v>
      </c>
      <c r="AS27" s="442">
        <v>0</v>
      </c>
      <c r="AT27" s="442">
        <v>0.48867081288870834</v>
      </c>
      <c r="AU27" s="442">
        <v>0.1312812204671257</v>
      </c>
      <c r="AV27" s="442">
        <v>0</v>
      </c>
      <c r="AW27" s="443">
        <v>4.8780143952001122E-2</v>
      </c>
      <c r="AX27" s="442">
        <v>3.5784070840445908E-2</v>
      </c>
      <c r="AY27" s="443">
        <v>0</v>
      </c>
      <c r="AZ27" s="443">
        <v>3.2502219209350897E-2</v>
      </c>
      <c r="BA27" s="442">
        <v>2.688366999305394E-2</v>
      </c>
      <c r="BB27" s="443">
        <v>0</v>
      </c>
      <c r="BC27" s="442">
        <v>6.3467291133900219E-2</v>
      </c>
      <c r="BD27" s="443">
        <v>4.2246805919953279E-2</v>
      </c>
    </row>
    <row r="28" spans="1:56" x14ac:dyDescent="0.2">
      <c r="A28" s="281" t="s">
        <v>470</v>
      </c>
      <c r="B28" s="283" t="s">
        <v>193</v>
      </c>
      <c r="C28" s="442">
        <v>9.22266139657444E-3</v>
      </c>
      <c r="D28" s="442">
        <v>1.0638297872340425E-2</v>
      </c>
      <c r="E28" s="442">
        <v>0</v>
      </c>
      <c r="F28" s="442">
        <v>4.807692307692308E-2</v>
      </c>
      <c r="G28" s="442">
        <v>1.4431470592343254E-2</v>
      </c>
      <c r="H28" s="442">
        <v>3.0682800345721694E-2</v>
      </c>
      <c r="I28" s="442">
        <v>4.6697798532354902E-2</v>
      </c>
      <c r="J28" s="442">
        <v>3.0096863468634685E-2</v>
      </c>
      <c r="K28" s="442">
        <v>7.6857386848847142E-3</v>
      </c>
      <c r="L28" s="442">
        <v>3.4235668789808917E-2</v>
      </c>
      <c r="M28" s="442">
        <v>5.7829181494661923E-2</v>
      </c>
      <c r="N28" s="442">
        <v>4.4125950054288814E-2</v>
      </c>
      <c r="O28" s="442">
        <v>3.6242981112812662E-2</v>
      </c>
      <c r="P28" s="442">
        <v>2.3642172523961662E-2</v>
      </c>
      <c r="Q28" s="442">
        <v>1.4022140221402213E-2</v>
      </c>
      <c r="R28" s="442">
        <v>1.1011301072153E-2</v>
      </c>
      <c r="S28" s="442">
        <v>9.6646653975691905E-3</v>
      </c>
      <c r="T28" s="442">
        <v>2.8743789921930447E-2</v>
      </c>
      <c r="U28" s="442">
        <v>9.2703161334925527E-3</v>
      </c>
      <c r="V28" s="442">
        <v>5.56985970259051E-3</v>
      </c>
      <c r="W28" s="442">
        <v>1.2560430126959744E-2</v>
      </c>
      <c r="X28" s="442">
        <v>2.1670744494931841E-2</v>
      </c>
      <c r="Y28" s="442">
        <v>3.1903464889911342E-3</v>
      </c>
      <c r="Z28" s="442">
        <v>0.10355329949238579</v>
      </c>
      <c r="AA28" s="442">
        <v>4.3372829980710938E-2</v>
      </c>
      <c r="AB28" s="442">
        <v>7.6825907211759303E-2</v>
      </c>
      <c r="AC28" s="442">
        <v>2.3575631366819672E-2</v>
      </c>
      <c r="AD28" s="442">
        <v>5.1628129955378545E-3</v>
      </c>
      <c r="AE28" s="442">
        <v>4.1544728803695587E-3</v>
      </c>
      <c r="AF28" s="442">
        <v>2.1872996755958739E-2</v>
      </c>
      <c r="AG28" s="442">
        <v>9.862394261879702E-3</v>
      </c>
      <c r="AH28" s="442">
        <v>1.2111721845839193E-2</v>
      </c>
      <c r="AI28" s="442">
        <v>2.1792517787468442E-2</v>
      </c>
      <c r="AJ28" s="442">
        <v>1.0608996690472043E-2</v>
      </c>
      <c r="AK28" s="442">
        <v>4.4359949302915083E-3</v>
      </c>
      <c r="AL28" s="442">
        <v>5.5517343028397368E-3</v>
      </c>
      <c r="AM28" s="442">
        <v>3.5817074858170747E-2</v>
      </c>
      <c r="AN28" s="442">
        <v>0</v>
      </c>
      <c r="AO28" s="442">
        <v>3.6255767963085037E-3</v>
      </c>
      <c r="AP28" s="443">
        <v>1.5790117915867641E-2</v>
      </c>
      <c r="AQ28" s="442">
        <v>2.7234042553191492E-4</v>
      </c>
      <c r="AR28" s="442">
        <v>2.0936329558250998E-2</v>
      </c>
      <c r="AS28" s="442">
        <v>0</v>
      </c>
      <c r="AT28" s="442">
        <v>0</v>
      </c>
      <c r="AU28" s="442">
        <v>0</v>
      </c>
      <c r="AV28" s="442">
        <v>0</v>
      </c>
      <c r="AW28" s="443">
        <v>1.5480156228981546E-2</v>
      </c>
      <c r="AX28" s="442">
        <v>2.3607786733104177E-2</v>
      </c>
      <c r="AY28" s="443">
        <v>5.8644766365115282E-6</v>
      </c>
      <c r="AZ28" s="443">
        <v>1.0316388019557223E-2</v>
      </c>
      <c r="BA28" s="442">
        <v>1.7737393457051564E-2</v>
      </c>
      <c r="BB28" s="443">
        <v>4.7985547217823388E-2</v>
      </c>
      <c r="BC28" s="442">
        <v>-2.5571260648322942E-2</v>
      </c>
      <c r="BD28" s="443">
        <v>4.5156537314199188E-4</v>
      </c>
    </row>
    <row r="29" spans="1:56" x14ac:dyDescent="0.2">
      <c r="A29" s="281" t="s">
        <v>471</v>
      </c>
      <c r="B29" s="283" t="s">
        <v>286</v>
      </c>
      <c r="C29" s="442">
        <v>0</v>
      </c>
      <c r="D29" s="442">
        <v>0</v>
      </c>
      <c r="E29" s="442">
        <v>0</v>
      </c>
      <c r="F29" s="442">
        <v>4.120879120879121E-3</v>
      </c>
      <c r="G29" s="442">
        <v>1.9484056594550052E-3</v>
      </c>
      <c r="H29" s="442">
        <v>1.7286084701815039E-3</v>
      </c>
      <c r="I29" s="442">
        <v>2.2237046920169003E-3</v>
      </c>
      <c r="J29" s="442">
        <v>2.5369003690036899E-3</v>
      </c>
      <c r="K29" s="442">
        <v>8.5397096498719043E-4</v>
      </c>
      <c r="L29" s="442">
        <v>9.9522292993630573E-4</v>
      </c>
      <c r="M29" s="442">
        <v>1.4234875444839859E-3</v>
      </c>
      <c r="N29" s="442">
        <v>9.98914223669924E-4</v>
      </c>
      <c r="O29" s="442">
        <v>5.1046452271567128E-4</v>
      </c>
      <c r="P29" s="442">
        <v>6.3897763578274762E-4</v>
      </c>
      <c r="Q29" s="442">
        <v>6.1500615006150063E-4</v>
      </c>
      <c r="R29" s="442">
        <v>5.7954216169226315E-4</v>
      </c>
      <c r="S29" s="442">
        <v>7.3217162102796895E-4</v>
      </c>
      <c r="T29" s="442">
        <v>1.7743080198722497E-3</v>
      </c>
      <c r="U29" s="442">
        <v>5.6564640814530829E-4</v>
      </c>
      <c r="V29" s="442">
        <v>2.3645630812884242E-4</v>
      </c>
      <c r="W29" s="442">
        <v>3.614512266751005E-4</v>
      </c>
      <c r="X29" s="442">
        <v>6.9905627403005937E-4</v>
      </c>
      <c r="Y29" s="442">
        <v>7.4875478823261321E-4</v>
      </c>
      <c r="Z29" s="442">
        <v>0</v>
      </c>
      <c r="AA29" s="442">
        <v>9.2367043262606779E-2</v>
      </c>
      <c r="AB29" s="442">
        <v>9.416628387689481E-3</v>
      </c>
      <c r="AC29" s="442">
        <v>2.3441162681669013E-3</v>
      </c>
      <c r="AD29" s="442">
        <v>1.2722646310432571E-3</v>
      </c>
      <c r="AE29" s="442">
        <v>4.260283851853502E-4</v>
      </c>
      <c r="AF29" s="442">
        <v>2.8814338532864533E-3</v>
      </c>
      <c r="AG29" s="442">
        <v>4.0930885276575842E-3</v>
      </c>
      <c r="AH29" s="442">
        <v>4.0265882653713406E-3</v>
      </c>
      <c r="AI29" s="442">
        <v>9.4617856323158129E-3</v>
      </c>
      <c r="AJ29" s="442">
        <v>4.4961679149973875E-3</v>
      </c>
      <c r="AK29" s="442">
        <v>2.3447401774397973E-3</v>
      </c>
      <c r="AL29" s="442">
        <v>7.9836887098359041E-4</v>
      </c>
      <c r="AM29" s="442">
        <v>8.9110280891102813E-3</v>
      </c>
      <c r="AN29" s="442">
        <v>0</v>
      </c>
      <c r="AO29" s="442">
        <v>9.8879367172050102E-4</v>
      </c>
      <c r="AP29" s="443">
        <v>3.7573906581439241E-3</v>
      </c>
      <c r="AQ29" s="442">
        <v>2.7234042553191492E-4</v>
      </c>
      <c r="AR29" s="442">
        <v>7.8667195406007442E-3</v>
      </c>
      <c r="AS29" s="442">
        <v>-3.7512504168056018E-4</v>
      </c>
      <c r="AT29" s="442">
        <v>0</v>
      </c>
      <c r="AU29" s="442">
        <v>0</v>
      </c>
      <c r="AV29" s="442">
        <v>0</v>
      </c>
      <c r="AW29" s="443">
        <v>5.7719430465591262E-3</v>
      </c>
      <c r="AX29" s="442">
        <v>6.9981500839529495E-3</v>
      </c>
      <c r="AY29" s="443">
        <v>1.4426612525818359E-4</v>
      </c>
      <c r="AZ29" s="443">
        <v>3.8939883301682527E-3</v>
      </c>
      <c r="BA29" s="442">
        <v>5.2934162970707816E-3</v>
      </c>
      <c r="BB29" s="443">
        <v>0</v>
      </c>
      <c r="BC29" s="442">
        <v>7.6038158942604147E-3</v>
      </c>
      <c r="BD29" s="443">
        <v>8.3184301478796373E-3</v>
      </c>
    </row>
    <row r="30" spans="1:56" x14ac:dyDescent="0.2">
      <c r="A30" s="281" t="s">
        <v>472</v>
      </c>
      <c r="B30" s="283" t="s">
        <v>282</v>
      </c>
      <c r="C30" s="442">
        <v>0</v>
      </c>
      <c r="D30" s="442">
        <v>0</v>
      </c>
      <c r="E30" s="442">
        <v>0</v>
      </c>
      <c r="F30" s="442">
        <v>4.120879120879121E-3</v>
      </c>
      <c r="G30" s="442">
        <v>8.9738396860203644E-4</v>
      </c>
      <c r="H30" s="442">
        <v>4.3215211754537599E-4</v>
      </c>
      <c r="I30" s="442">
        <v>8.8948187680676003E-4</v>
      </c>
      <c r="J30" s="442">
        <v>2.3639298892988931E-3</v>
      </c>
      <c r="K30" s="442">
        <v>0</v>
      </c>
      <c r="L30" s="442">
        <v>0</v>
      </c>
      <c r="M30" s="442">
        <v>1.9572953736654805E-3</v>
      </c>
      <c r="N30" s="442">
        <v>1.3029315960912051E-4</v>
      </c>
      <c r="O30" s="442">
        <v>0</v>
      </c>
      <c r="P30" s="442">
        <v>0</v>
      </c>
      <c r="Q30" s="442">
        <v>2.4600246002460022E-4</v>
      </c>
      <c r="R30" s="442">
        <v>0</v>
      </c>
      <c r="S30" s="442">
        <v>5.8573729682237518E-4</v>
      </c>
      <c r="T30" s="442">
        <v>7.0972320794889996E-4</v>
      </c>
      <c r="U30" s="442">
        <v>2.51398403620137E-4</v>
      </c>
      <c r="V30" s="442">
        <v>1.576375387525616E-4</v>
      </c>
      <c r="W30" s="442">
        <v>3.8404192834229432E-4</v>
      </c>
      <c r="X30" s="442">
        <v>3.4952813701502968E-4</v>
      </c>
      <c r="Y30" s="442">
        <v>1.9966794352869683E-3</v>
      </c>
      <c r="Z30" s="442">
        <v>1.2182741116751269E-2</v>
      </c>
      <c r="AA30" s="442">
        <v>1.9840176357123172E-3</v>
      </c>
      <c r="AB30" s="442">
        <v>0</v>
      </c>
      <c r="AC30" s="442">
        <v>1.3773954505972954E-3</v>
      </c>
      <c r="AD30" s="442">
        <v>3.3558284470996055E-3</v>
      </c>
      <c r="AE30" s="442">
        <v>1.1137996998309809E-5</v>
      </c>
      <c r="AF30" s="442">
        <v>8.2039925665481715E-3</v>
      </c>
      <c r="AG30" s="442">
        <v>7.3675593497836509E-3</v>
      </c>
      <c r="AH30" s="442">
        <v>2.7499041288508243E-2</v>
      </c>
      <c r="AI30" s="442">
        <v>5.2903373881110858E-3</v>
      </c>
      <c r="AJ30" s="442">
        <v>3.7177756488416653E-3</v>
      </c>
      <c r="AK30" s="442">
        <v>6.3371356147021542E-5</v>
      </c>
      <c r="AL30" s="442">
        <v>4.1760833251449346E-4</v>
      </c>
      <c r="AM30" s="442">
        <v>1.5753424657534248E-2</v>
      </c>
      <c r="AN30" s="442">
        <v>0</v>
      </c>
      <c r="AO30" s="442">
        <v>1.1206328279499011E-2</v>
      </c>
      <c r="AP30" s="443">
        <v>3.8857544190370793E-3</v>
      </c>
      <c r="AQ30" s="442">
        <v>0</v>
      </c>
      <c r="AR30" s="442">
        <v>8.9800920101816757E-4</v>
      </c>
      <c r="AS30" s="442">
        <v>8.4287355044274023E-3</v>
      </c>
      <c r="AT30" s="442">
        <v>0</v>
      </c>
      <c r="AU30" s="442">
        <v>0</v>
      </c>
      <c r="AV30" s="442">
        <v>0</v>
      </c>
      <c r="AW30" s="443">
        <v>1.7328752276968679E-3</v>
      </c>
      <c r="AX30" s="442">
        <v>4.4368473454248361E-3</v>
      </c>
      <c r="AY30" s="443">
        <v>1.9939220564139195E-5</v>
      </c>
      <c r="AZ30" s="443">
        <v>1.16126880848419E-3</v>
      </c>
      <c r="BA30" s="442">
        <v>3.3382509058903806E-3</v>
      </c>
      <c r="BB30" s="443">
        <v>2.1940696743471141E-3</v>
      </c>
      <c r="BC30" s="442">
        <v>1.7731282415000665E-4</v>
      </c>
      <c r="BD30" s="443">
        <v>3.9921129637771223E-3</v>
      </c>
    </row>
    <row r="31" spans="1:56" x14ac:dyDescent="0.2">
      <c r="A31" s="281" t="s">
        <v>473</v>
      </c>
      <c r="B31" s="283" t="s">
        <v>385</v>
      </c>
      <c r="C31" s="442">
        <v>7.2463768115942032E-2</v>
      </c>
      <c r="D31" s="442">
        <v>2.6595744680851064E-2</v>
      </c>
      <c r="E31" s="442">
        <v>7.1428571428571425E-2</v>
      </c>
      <c r="F31" s="442">
        <v>2.60989010989011E-2</v>
      </c>
      <c r="G31" s="442">
        <v>8.0324594605919244E-2</v>
      </c>
      <c r="H31" s="442">
        <v>7.6490924805531546E-2</v>
      </c>
      <c r="I31" s="442">
        <v>8.3833666889037137E-2</v>
      </c>
      <c r="J31" s="442">
        <v>4.0186808118081181E-2</v>
      </c>
      <c r="K31" s="442">
        <v>1.1101622544833475E-2</v>
      </c>
      <c r="L31" s="442">
        <v>5.9514331210191083E-2</v>
      </c>
      <c r="M31" s="442">
        <v>3.8434163701067614E-2</v>
      </c>
      <c r="N31" s="442">
        <v>2.3192182410423454E-2</v>
      </c>
      <c r="O31" s="442">
        <v>3.9305768249106685E-2</v>
      </c>
      <c r="P31" s="442">
        <v>4.6325878594249199E-2</v>
      </c>
      <c r="Q31" s="442">
        <v>4.5264452644526443E-2</v>
      </c>
      <c r="R31" s="442">
        <v>4.1437264560996813E-2</v>
      </c>
      <c r="S31" s="442">
        <v>4.9494801581490701E-2</v>
      </c>
      <c r="T31" s="442">
        <v>4.2938254080908449E-2</v>
      </c>
      <c r="U31" s="442">
        <v>5.2039469549368361E-2</v>
      </c>
      <c r="V31" s="442">
        <v>4.3718144080710418E-2</v>
      </c>
      <c r="W31" s="442">
        <v>4.0166267564270546E-2</v>
      </c>
      <c r="X31" s="442">
        <v>7.4682511942211344E-2</v>
      </c>
      <c r="Y31" s="442">
        <v>5.8999707008995907E-2</v>
      </c>
      <c r="Z31" s="442">
        <v>1.7258883248730966E-2</v>
      </c>
      <c r="AA31" s="442">
        <v>1.8352163130338935E-2</v>
      </c>
      <c r="AB31" s="442">
        <v>1.5388148828663299E-2</v>
      </c>
      <c r="AC31" s="442">
        <v>1.1418935371442486E-2</v>
      </c>
      <c r="AD31" s="442">
        <v>5.6975329129328465E-3</v>
      </c>
      <c r="AE31" s="442">
        <v>1.133291194578023E-3</v>
      </c>
      <c r="AF31" s="442">
        <v>9.3954169013902109E-3</v>
      </c>
      <c r="AG31" s="442">
        <v>5.944723813978872E-3</v>
      </c>
      <c r="AH31" s="442">
        <v>9.9386424645276743E-3</v>
      </c>
      <c r="AI31" s="442">
        <v>1.7971081019049803E-2</v>
      </c>
      <c r="AJ31" s="442">
        <v>6.2979010625326598E-2</v>
      </c>
      <c r="AK31" s="442">
        <v>4.08745247148289E-2</v>
      </c>
      <c r="AL31" s="442">
        <v>3.273312371032721E-2</v>
      </c>
      <c r="AM31" s="442">
        <v>8.4405700844057005E-2</v>
      </c>
      <c r="AN31" s="442">
        <v>0.53934740882917465</v>
      </c>
      <c r="AO31" s="442">
        <v>6.196440342781806E-2</v>
      </c>
      <c r="AP31" s="443">
        <v>3.4912650752922221E-2</v>
      </c>
      <c r="AQ31" s="442">
        <v>9.6817021276595749E-2</v>
      </c>
      <c r="AR31" s="442">
        <v>0.14716781407871807</v>
      </c>
      <c r="AS31" s="442">
        <v>8.3361120373457814E-5</v>
      </c>
      <c r="AT31" s="442">
        <v>3.9128668312654311E-2</v>
      </c>
      <c r="AU31" s="442">
        <v>0.1127041987309302</v>
      </c>
      <c r="AV31" s="442">
        <v>0.16423144360023378</v>
      </c>
      <c r="AW31" s="443">
        <v>0.116757020934895</v>
      </c>
      <c r="AX31" s="442">
        <v>0.10675421279160253</v>
      </c>
      <c r="AY31" s="443">
        <v>0.12625162592614747</v>
      </c>
      <c r="AZ31" s="443">
        <v>0.11992536881145879</v>
      </c>
      <c r="BA31" s="442">
        <v>0.11160371113846229</v>
      </c>
      <c r="BB31" s="443">
        <v>8.6160755112944451E-2</v>
      </c>
      <c r="BC31" s="442">
        <v>0.15209313203232597</v>
      </c>
      <c r="BD31" s="443">
        <v>0.12614352627170666</v>
      </c>
    </row>
    <row r="32" spans="1:56" x14ac:dyDescent="0.2">
      <c r="A32" s="281" t="s">
        <v>474</v>
      </c>
      <c r="B32" s="283" t="s">
        <v>37</v>
      </c>
      <c r="C32" s="442">
        <v>5.270092226613966E-3</v>
      </c>
      <c r="D32" s="442">
        <v>1.0638297872340425E-2</v>
      </c>
      <c r="E32" s="442">
        <v>1.7857142857142856E-2</v>
      </c>
      <c r="F32" s="442">
        <v>5.21978021978022E-2</v>
      </c>
      <c r="G32" s="442">
        <v>4.6824587622386416E-3</v>
      </c>
      <c r="H32" s="442">
        <v>1.8150388936905792E-2</v>
      </c>
      <c r="I32" s="442">
        <v>8.8948187680676014E-3</v>
      </c>
      <c r="J32" s="442">
        <v>5.9963099630996313E-3</v>
      </c>
      <c r="K32" s="442">
        <v>3.4158838599487617E-3</v>
      </c>
      <c r="L32" s="442">
        <v>2.9856687898089174E-3</v>
      </c>
      <c r="M32" s="442">
        <v>1.0854092526690392E-2</v>
      </c>
      <c r="N32" s="442">
        <v>3.8219326818675352E-3</v>
      </c>
      <c r="O32" s="442">
        <v>7.656967840735069E-3</v>
      </c>
      <c r="P32" s="442">
        <v>1.1182108626198083E-2</v>
      </c>
      <c r="Q32" s="442">
        <v>6.1500615006150061E-3</v>
      </c>
      <c r="R32" s="442">
        <v>6.3749637786148939E-3</v>
      </c>
      <c r="S32" s="442">
        <v>1.0982574315419534E-2</v>
      </c>
      <c r="T32" s="442">
        <v>5.6777856635911996E-3</v>
      </c>
      <c r="U32" s="442">
        <v>5.7507384828106344E-3</v>
      </c>
      <c r="V32" s="442">
        <v>6.1478640113499031E-3</v>
      </c>
      <c r="W32" s="442">
        <v>3.840419283422943E-3</v>
      </c>
      <c r="X32" s="442">
        <v>1.2466503553536059E-2</v>
      </c>
      <c r="Y32" s="442">
        <v>1.2566058619903855E-2</v>
      </c>
      <c r="Z32" s="442">
        <v>1.9289340101522844E-2</v>
      </c>
      <c r="AA32" s="442">
        <v>2.3697988426563791E-2</v>
      </c>
      <c r="AB32" s="442">
        <v>2.641249425815342E-2</v>
      </c>
      <c r="AC32" s="442">
        <v>1.7651740642614943E-2</v>
      </c>
      <c r="AD32" s="442">
        <v>4.8087915329866872E-2</v>
      </c>
      <c r="AE32" s="442">
        <v>7.8094065953649219E-2</v>
      </c>
      <c r="AF32" s="442">
        <v>1.9917506815076699E-2</v>
      </c>
      <c r="AG32" s="442">
        <v>7.7963591003001598E-3</v>
      </c>
      <c r="AH32" s="442">
        <v>2.1235459542375049E-2</v>
      </c>
      <c r="AI32" s="442">
        <v>8.383061739729171E-3</v>
      </c>
      <c r="AJ32" s="442">
        <v>6.951097369796203E-3</v>
      </c>
      <c r="AK32" s="442">
        <v>2.7122940430925221E-2</v>
      </c>
      <c r="AL32" s="442">
        <v>7.6274933673970719E-3</v>
      </c>
      <c r="AM32" s="442">
        <v>5.4171855541718557E-3</v>
      </c>
      <c r="AN32" s="442">
        <v>0</v>
      </c>
      <c r="AO32" s="442">
        <v>2.3071852340145024E-3</v>
      </c>
      <c r="AP32" s="443">
        <v>2.264657651557488E-2</v>
      </c>
      <c r="AQ32" s="442">
        <v>3.4042553191489365E-5</v>
      </c>
      <c r="AR32" s="442">
        <v>5.4452734914836147E-2</v>
      </c>
      <c r="AS32" s="442">
        <v>0</v>
      </c>
      <c r="AT32" s="442">
        <v>0</v>
      </c>
      <c r="AU32" s="442">
        <v>0</v>
      </c>
      <c r="AV32" s="442">
        <v>0</v>
      </c>
      <c r="AW32" s="443">
        <v>4.0250285924412571E-2</v>
      </c>
      <c r="AX32" s="442">
        <v>4.5789693591151467E-2</v>
      </c>
      <c r="AY32" s="443">
        <v>3.9749422642275135E-3</v>
      </c>
      <c r="AZ32" s="443">
        <v>2.8145210656588506E-2</v>
      </c>
      <c r="BA32" s="442">
        <v>3.5389310420576435E-2</v>
      </c>
      <c r="BB32" s="443">
        <v>5.3808856821511028E-2</v>
      </c>
      <c r="BC32" s="442">
        <v>3.6952909688158712E-3</v>
      </c>
      <c r="BD32" s="443">
        <v>2.4863143600997752E-2</v>
      </c>
    </row>
    <row r="33" spans="1:56" x14ac:dyDescent="0.2">
      <c r="A33" s="281" t="s">
        <v>475</v>
      </c>
      <c r="B33" s="283" t="s">
        <v>38</v>
      </c>
      <c r="C33" s="442">
        <v>2.635046113306983E-3</v>
      </c>
      <c r="D33" s="442">
        <v>0</v>
      </c>
      <c r="E33" s="442">
        <v>0</v>
      </c>
      <c r="F33" s="442">
        <v>8.241758241758242E-3</v>
      </c>
      <c r="G33" s="442">
        <v>1.4874924927022082E-3</v>
      </c>
      <c r="H33" s="442">
        <v>2.5929127052722557E-3</v>
      </c>
      <c r="I33" s="442">
        <v>1.55659328441183E-3</v>
      </c>
      <c r="J33" s="442">
        <v>1.7297047970479705E-3</v>
      </c>
      <c r="K33" s="442">
        <v>8.5397096498719043E-4</v>
      </c>
      <c r="L33" s="442">
        <v>5.9713375796178342E-4</v>
      </c>
      <c r="M33" s="442">
        <v>2.3131672597864767E-3</v>
      </c>
      <c r="N33" s="442">
        <v>9.98914223669924E-4</v>
      </c>
      <c r="O33" s="442">
        <v>1.0209290454313426E-3</v>
      </c>
      <c r="P33" s="442">
        <v>3.1948881789137379E-3</v>
      </c>
      <c r="Q33" s="442">
        <v>1.8450184501845018E-3</v>
      </c>
      <c r="R33" s="442">
        <v>1.7386264850767893E-3</v>
      </c>
      <c r="S33" s="442">
        <v>1.7572118904671254E-3</v>
      </c>
      <c r="T33" s="442">
        <v>3.5486160397444998E-4</v>
      </c>
      <c r="U33" s="442">
        <v>1.8854880271510276E-3</v>
      </c>
      <c r="V33" s="442">
        <v>1.8653775419053124E-3</v>
      </c>
      <c r="W33" s="442">
        <v>4.0663263000948808E-4</v>
      </c>
      <c r="X33" s="442">
        <v>1.8641500640801585E-3</v>
      </c>
      <c r="Y33" s="442">
        <v>3.4399314184020056E-3</v>
      </c>
      <c r="Z33" s="442">
        <v>2.0304568527918783E-3</v>
      </c>
      <c r="AA33" s="442">
        <v>2.7555800496004411E-4</v>
      </c>
      <c r="AB33" s="442">
        <v>8.0385852090032153E-4</v>
      </c>
      <c r="AC33" s="442">
        <v>2.7289874508008155E-2</v>
      </c>
      <c r="AD33" s="442">
        <v>1.4382121916141166E-2</v>
      </c>
      <c r="AE33" s="442">
        <v>2.4901776788971156E-2</v>
      </c>
      <c r="AF33" s="442">
        <v>1.6595763968479057E-2</v>
      </c>
      <c r="AG33" s="442">
        <v>1.2941956106498266E-2</v>
      </c>
      <c r="AH33" s="442">
        <v>1.6138310111210533E-3</v>
      </c>
      <c r="AI33" s="442">
        <v>4.9690153775533621E-3</v>
      </c>
      <c r="AJ33" s="442">
        <v>1.9601332520466818E-2</v>
      </c>
      <c r="AK33" s="442">
        <v>1.5462610899873257E-2</v>
      </c>
      <c r="AL33" s="442">
        <v>4.4094526874324455E-3</v>
      </c>
      <c r="AM33" s="442">
        <v>1.0945067109450672E-2</v>
      </c>
      <c r="AN33" s="442">
        <v>0</v>
      </c>
      <c r="AO33" s="442">
        <v>2.4390243902439025E-2</v>
      </c>
      <c r="AP33" s="443">
        <v>1.2997289232435139E-2</v>
      </c>
      <c r="AQ33" s="442">
        <v>0</v>
      </c>
      <c r="AR33" s="442">
        <v>0.23827203956962312</v>
      </c>
      <c r="AS33" s="442">
        <v>1.8061576080915861E-4</v>
      </c>
      <c r="AT33" s="442">
        <v>0</v>
      </c>
      <c r="AU33" s="442">
        <v>4.1717294451194813E-2</v>
      </c>
      <c r="AV33" s="442">
        <v>0</v>
      </c>
      <c r="AW33" s="443">
        <v>0.17705344245943749</v>
      </c>
      <c r="AX33" s="442">
        <v>0.12805038108891867</v>
      </c>
      <c r="AY33" s="443">
        <v>5.1321207941439684E-2</v>
      </c>
      <c r="AZ33" s="443">
        <v>0.13509661975667758</v>
      </c>
      <c r="BA33" s="442">
        <v>0.10896590071365579</v>
      </c>
      <c r="BB33" s="443">
        <v>1.1541528484399242E-2</v>
      </c>
      <c r="BC33" s="442">
        <v>0.25280834470835861</v>
      </c>
      <c r="BD33" s="443">
        <v>0.16464073504757024</v>
      </c>
    </row>
    <row r="34" spans="1:56" x14ac:dyDescent="0.2">
      <c r="A34" s="281" t="s">
        <v>476</v>
      </c>
      <c r="B34" s="283" t="s">
        <v>477</v>
      </c>
      <c r="C34" s="442">
        <v>2.8985507246376812E-2</v>
      </c>
      <c r="D34" s="442">
        <v>3.1914893617021274E-2</v>
      </c>
      <c r="E34" s="442">
        <v>1.7857142857142856E-2</v>
      </c>
      <c r="F34" s="442">
        <v>2.4725274725274724E-2</v>
      </c>
      <c r="G34" s="442">
        <v>2.7190385072000223E-2</v>
      </c>
      <c r="H34" s="442">
        <v>1.6853932584269662E-2</v>
      </c>
      <c r="I34" s="442">
        <v>3.2910829441850122E-2</v>
      </c>
      <c r="J34" s="442">
        <v>2.1736623616236163E-2</v>
      </c>
      <c r="K34" s="442">
        <v>1.9641332194705381E-2</v>
      </c>
      <c r="L34" s="442">
        <v>1.6918789808917197E-2</v>
      </c>
      <c r="M34" s="442">
        <v>4.5551601423487548E-2</v>
      </c>
      <c r="N34" s="442">
        <v>1.6938110749185668E-2</v>
      </c>
      <c r="O34" s="442">
        <v>2.7565084226646247E-2</v>
      </c>
      <c r="P34" s="442">
        <v>2.0766773162939296E-2</v>
      </c>
      <c r="Q34" s="442">
        <v>1.5867158671586716E-2</v>
      </c>
      <c r="R34" s="442">
        <v>1.3764126340191248E-2</v>
      </c>
      <c r="S34" s="442">
        <v>1.6400644311026506E-2</v>
      </c>
      <c r="T34" s="442">
        <v>1.738821859474805E-2</v>
      </c>
      <c r="U34" s="442">
        <v>1.8509207466532587E-2</v>
      </c>
      <c r="V34" s="442">
        <v>1.9836056959697337E-2</v>
      </c>
      <c r="W34" s="442">
        <v>1.4548411873672796E-2</v>
      </c>
      <c r="X34" s="442">
        <v>5.3011767447279506E-2</v>
      </c>
      <c r="Y34" s="442">
        <v>2.6434299480212257E-2</v>
      </c>
      <c r="Z34" s="442">
        <v>3.2487309644670052E-2</v>
      </c>
      <c r="AA34" s="442">
        <v>1.2785891430146046E-2</v>
      </c>
      <c r="AB34" s="442">
        <v>4.3408360128617367E-2</v>
      </c>
      <c r="AC34" s="442">
        <v>2.0951674861987884E-2</v>
      </c>
      <c r="AD34" s="442">
        <v>2.8487664564664231E-2</v>
      </c>
      <c r="AE34" s="442">
        <v>5.7082234616337771E-4</v>
      </c>
      <c r="AF34" s="442">
        <v>4.5843936362400202E-2</v>
      </c>
      <c r="AG34" s="442">
        <v>1.7795189646435113E-2</v>
      </c>
      <c r="AH34" s="442">
        <v>2.3376581873961397E-2</v>
      </c>
      <c r="AI34" s="442">
        <v>1.7334174890980034E-2</v>
      </c>
      <c r="AJ34" s="442">
        <v>1.2176667827904546E-2</v>
      </c>
      <c r="AK34" s="442">
        <v>2.6869455006337136E-2</v>
      </c>
      <c r="AL34" s="442">
        <v>9.5804264518030858E-3</v>
      </c>
      <c r="AM34" s="442">
        <v>2.1447350214473502E-2</v>
      </c>
      <c r="AN34" s="442">
        <v>0.23464491362763915</v>
      </c>
      <c r="AO34" s="442">
        <v>7.514831905075807E-2</v>
      </c>
      <c r="AP34" s="443">
        <v>1.945031886933532E-2</v>
      </c>
      <c r="AQ34" s="442">
        <v>2.7097872340425534E-2</v>
      </c>
      <c r="AR34" s="442">
        <v>4.5947077854218935E-2</v>
      </c>
      <c r="AS34" s="442">
        <v>9.0770997739987407E-4</v>
      </c>
      <c r="AT34" s="442">
        <v>3.9003656592805575E-3</v>
      </c>
      <c r="AU34" s="442">
        <v>7.0203861212366683E-3</v>
      </c>
      <c r="AV34" s="442">
        <v>6.8381063705435424E-2</v>
      </c>
      <c r="AW34" s="443">
        <v>3.5133310972389718E-2</v>
      </c>
      <c r="AX34" s="442">
        <v>3.9699804135672936E-2</v>
      </c>
      <c r="AY34" s="443">
        <v>9.7701007868954748E-2</v>
      </c>
      <c r="AZ34" s="443">
        <v>5.6012139505683838E-2</v>
      </c>
      <c r="BA34" s="442">
        <v>5.4126166221731858E-2</v>
      </c>
      <c r="BB34" s="443">
        <v>2.4948216746808371E-2</v>
      </c>
      <c r="BC34" s="442">
        <v>8.5606937211388984E-2</v>
      </c>
      <c r="BD34" s="443">
        <v>7.0800407646629232E-2</v>
      </c>
    </row>
    <row r="35" spans="1:56" x14ac:dyDescent="0.2">
      <c r="A35" s="281" t="s">
        <v>478</v>
      </c>
      <c r="B35" s="283" t="s">
        <v>194</v>
      </c>
      <c r="C35" s="442">
        <v>2.635046113306983E-3</v>
      </c>
      <c r="D35" s="442">
        <v>0</v>
      </c>
      <c r="E35" s="442">
        <v>0</v>
      </c>
      <c r="F35" s="442">
        <v>8.241758241758242E-3</v>
      </c>
      <c r="G35" s="442">
        <v>3.6104864728969091E-3</v>
      </c>
      <c r="H35" s="442">
        <v>4.7536732929991353E-3</v>
      </c>
      <c r="I35" s="442">
        <v>5.3368912608405599E-3</v>
      </c>
      <c r="J35" s="442">
        <v>1.1243081180811808E-2</v>
      </c>
      <c r="K35" s="442">
        <v>0</v>
      </c>
      <c r="L35" s="442">
        <v>3.9808917197452229E-3</v>
      </c>
      <c r="M35" s="442">
        <v>5.1601423487544484E-3</v>
      </c>
      <c r="N35" s="442">
        <v>1.737242128121607E-3</v>
      </c>
      <c r="O35" s="442">
        <v>2.5523226135783562E-3</v>
      </c>
      <c r="P35" s="442">
        <v>6.3897763578274758E-3</v>
      </c>
      <c r="Q35" s="442">
        <v>6.7650676506765071E-3</v>
      </c>
      <c r="R35" s="442">
        <v>9.7073312083454065E-3</v>
      </c>
      <c r="S35" s="442">
        <v>6.4431102650461267E-3</v>
      </c>
      <c r="T35" s="442">
        <v>7.0972320794889989E-3</v>
      </c>
      <c r="U35" s="442">
        <v>1.2192822575576644E-2</v>
      </c>
      <c r="V35" s="442">
        <v>1.8969050496558247E-2</v>
      </c>
      <c r="W35" s="442">
        <v>2.1461166583834094E-3</v>
      </c>
      <c r="X35" s="442">
        <v>5.2429220552254454E-3</v>
      </c>
      <c r="Y35" s="442">
        <v>8.5292936746497669E-3</v>
      </c>
      <c r="Z35" s="442">
        <v>5.076142131979695E-3</v>
      </c>
      <c r="AA35" s="442">
        <v>4.0286580325158444E-2</v>
      </c>
      <c r="AB35" s="442">
        <v>9.5314653192466701E-3</v>
      </c>
      <c r="AC35" s="442">
        <v>3.8585244060663548E-2</v>
      </c>
      <c r="AD35" s="442">
        <v>5.8395102703101373E-2</v>
      </c>
      <c r="AE35" s="442">
        <v>2.5283253186163266E-3</v>
      </c>
      <c r="AF35" s="442">
        <v>1.1234354461689879E-2</v>
      </c>
      <c r="AG35" s="442">
        <v>0.23009004794760846</v>
      </c>
      <c r="AH35" s="442">
        <v>3.0646810686437428E-2</v>
      </c>
      <c r="AI35" s="442">
        <v>2.3731925636906129E-2</v>
      </c>
      <c r="AJ35" s="442">
        <v>1.1196873367009232E-2</v>
      </c>
      <c r="AK35" s="442">
        <v>7.1609632446134344E-2</v>
      </c>
      <c r="AL35" s="442">
        <v>2.8458779601061218E-2</v>
      </c>
      <c r="AM35" s="442">
        <v>1.9918361699183616E-2</v>
      </c>
      <c r="AN35" s="442">
        <v>0</v>
      </c>
      <c r="AO35" s="442">
        <v>5.8009228740936059E-2</v>
      </c>
      <c r="AP35" s="443">
        <v>2.167147037479009E-2</v>
      </c>
      <c r="AQ35" s="442">
        <v>1.1608510638297872E-2</v>
      </c>
      <c r="AR35" s="442">
        <v>4.1195576072902453E-2</v>
      </c>
      <c r="AS35" s="442">
        <v>7.4098773665295844E-5</v>
      </c>
      <c r="AT35" s="442">
        <v>6.9025221114479479E-2</v>
      </c>
      <c r="AU35" s="442">
        <v>7.7764277035236931E-2</v>
      </c>
      <c r="AV35" s="442">
        <v>-1.4026884862653419E-2</v>
      </c>
      <c r="AW35" s="443">
        <v>3.8824628915049758E-2</v>
      </c>
      <c r="AX35" s="442">
        <v>4.4021322961791703E-2</v>
      </c>
      <c r="AY35" s="443">
        <v>4.7326326456648025E-3</v>
      </c>
      <c r="AZ35" s="443">
        <v>2.7448136255540195E-2</v>
      </c>
      <c r="BA35" s="442">
        <v>3.4249234868691476E-2</v>
      </c>
      <c r="BB35" s="443">
        <v>5.3022681947339119E-2</v>
      </c>
      <c r="BC35" s="442">
        <v>3.0831031578496845E-3</v>
      </c>
      <c r="BD35" s="443">
        <v>2.3520825415657903E-2</v>
      </c>
    </row>
    <row r="36" spans="1:56" x14ac:dyDescent="0.2">
      <c r="A36" s="281" t="s">
        <v>479</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0.18951878707976269</v>
      </c>
      <c r="AP36" s="443">
        <v>2.6360415183415768E-4</v>
      </c>
      <c r="AQ36" s="442">
        <v>0</v>
      </c>
      <c r="AR36" s="442">
        <v>3.5817057247689217E-3</v>
      </c>
      <c r="AS36" s="442">
        <v>0.26630173020636511</v>
      </c>
      <c r="AT36" s="442">
        <v>0</v>
      </c>
      <c r="AU36" s="442">
        <v>0</v>
      </c>
      <c r="AV36" s="442">
        <v>0</v>
      </c>
      <c r="AW36" s="443">
        <v>3.6425037286188164E-2</v>
      </c>
      <c r="AX36" s="442">
        <v>2.43020877180175E-2</v>
      </c>
      <c r="AY36" s="443">
        <v>0</v>
      </c>
      <c r="AZ36" s="443">
        <v>2.4270009283888148E-2</v>
      </c>
      <c r="BA36" s="442">
        <v>1.8257545634382904E-2</v>
      </c>
      <c r="BB36" s="443">
        <v>0</v>
      </c>
      <c r="BC36" s="442">
        <v>4.7392202209990353E-2</v>
      </c>
      <c r="BD36" s="443">
        <v>2.8691134327632914E-2</v>
      </c>
    </row>
    <row r="37" spans="1:56" x14ac:dyDescent="0.2">
      <c r="A37" s="281" t="s">
        <v>480</v>
      </c>
      <c r="B37" s="283" t="s">
        <v>40</v>
      </c>
      <c r="C37" s="442">
        <v>0</v>
      </c>
      <c r="D37" s="442">
        <v>0</v>
      </c>
      <c r="E37" s="442">
        <v>0</v>
      </c>
      <c r="F37" s="442">
        <v>0</v>
      </c>
      <c r="G37" s="442">
        <v>7.681886112546615E-5</v>
      </c>
      <c r="H37" s="442">
        <v>0</v>
      </c>
      <c r="I37" s="442">
        <v>0</v>
      </c>
      <c r="J37" s="442">
        <v>1.7297047970479704E-4</v>
      </c>
      <c r="K37" s="442">
        <v>0</v>
      </c>
      <c r="L37" s="442">
        <v>1.9904458598726116E-4</v>
      </c>
      <c r="M37" s="442">
        <v>3.5587188612099647E-4</v>
      </c>
      <c r="N37" s="442">
        <v>4.3431053203040177E-5</v>
      </c>
      <c r="O37" s="442">
        <v>0</v>
      </c>
      <c r="P37" s="442">
        <v>3.1948881789137381E-4</v>
      </c>
      <c r="Q37" s="442">
        <v>1.2300123001230011E-4</v>
      </c>
      <c r="R37" s="442">
        <v>1.4488554042306579E-4</v>
      </c>
      <c r="S37" s="442">
        <v>0</v>
      </c>
      <c r="T37" s="442">
        <v>1.0645848119233499E-3</v>
      </c>
      <c r="U37" s="442">
        <v>8.4846961221796244E-4</v>
      </c>
      <c r="V37" s="442">
        <v>1.2348273868950659E-3</v>
      </c>
      <c r="W37" s="442">
        <v>6.7772105001581351E-5</v>
      </c>
      <c r="X37" s="442">
        <v>0</v>
      </c>
      <c r="Y37" s="442">
        <v>1.5192126138053021E-4</v>
      </c>
      <c r="Z37" s="442">
        <v>0</v>
      </c>
      <c r="AA37" s="442">
        <v>1.1022320198401764E-4</v>
      </c>
      <c r="AB37" s="442">
        <v>0</v>
      </c>
      <c r="AC37" s="442">
        <v>3.6342887878556605E-5</v>
      </c>
      <c r="AD37" s="442">
        <v>2.2126341409447949E-4</v>
      </c>
      <c r="AE37" s="442">
        <v>0</v>
      </c>
      <c r="AF37" s="442">
        <v>2.0202412634278055E-3</v>
      </c>
      <c r="AG37" s="442">
        <v>5.5354149612131132E-3</v>
      </c>
      <c r="AH37" s="442">
        <v>1.278281989006775E-4</v>
      </c>
      <c r="AI37" s="442">
        <v>0</v>
      </c>
      <c r="AJ37" s="442">
        <v>9.7979446089531435E-5</v>
      </c>
      <c r="AK37" s="442">
        <v>0</v>
      </c>
      <c r="AL37" s="442">
        <v>1.5967377419671809E-4</v>
      </c>
      <c r="AM37" s="442">
        <v>1.6604400166044003E-4</v>
      </c>
      <c r="AN37" s="442">
        <v>0</v>
      </c>
      <c r="AO37" s="442">
        <v>3.295978905735003E-4</v>
      </c>
      <c r="AP37" s="443">
        <v>3.7133802258376995E-4</v>
      </c>
      <c r="AQ37" s="442">
        <v>0</v>
      </c>
      <c r="AR37" s="442">
        <v>3.1654426986686419E-2</v>
      </c>
      <c r="AS37" s="442">
        <v>0.18210699862917268</v>
      </c>
      <c r="AT37" s="442">
        <v>0.18888020751945495</v>
      </c>
      <c r="AU37" s="442">
        <v>0.22851356824625355</v>
      </c>
      <c r="AV37" s="442">
        <v>0</v>
      </c>
      <c r="AW37" s="443">
        <v>6.9218085578189967E-2</v>
      </c>
      <c r="AX37" s="442">
        <v>4.6071219437942387E-2</v>
      </c>
      <c r="AY37" s="443">
        <v>6.5254031534463769E-2</v>
      </c>
      <c r="AZ37" s="443">
        <v>6.7895281499073964E-2</v>
      </c>
      <c r="BA37" s="442">
        <v>5.0842468572802196E-2</v>
      </c>
      <c r="BB37" s="443">
        <v>0</v>
      </c>
      <c r="BC37" s="442">
        <v>0.13257955002285196</v>
      </c>
      <c r="BD37" s="443">
        <v>7.9897272315925222E-2</v>
      </c>
    </row>
    <row r="38" spans="1:56" x14ac:dyDescent="0.2">
      <c r="A38" s="281" t="s">
        <v>481</v>
      </c>
      <c r="B38" s="283" t="s">
        <v>482</v>
      </c>
      <c r="C38" s="442">
        <v>0</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3.3066960595205293E-4</v>
      </c>
      <c r="AB38" s="442">
        <v>0</v>
      </c>
      <c r="AC38" s="442">
        <v>2.5440021514989623E-5</v>
      </c>
      <c r="AD38" s="442">
        <v>1.6594756057085962E-4</v>
      </c>
      <c r="AE38" s="442">
        <v>5.5689984991549047E-6</v>
      </c>
      <c r="AF38" s="442">
        <v>2.0785174537189923E-3</v>
      </c>
      <c r="AG38" s="442">
        <v>1.266908353798776E-3</v>
      </c>
      <c r="AH38" s="442">
        <v>3.1957049725169375E-5</v>
      </c>
      <c r="AI38" s="442">
        <v>2.2951572182694516E-5</v>
      </c>
      <c r="AJ38" s="442">
        <v>2.0858735411949138E-2</v>
      </c>
      <c r="AK38" s="442">
        <v>0</v>
      </c>
      <c r="AL38" s="442">
        <v>2.456519603026432E-5</v>
      </c>
      <c r="AM38" s="442">
        <v>6.2266500622665003E-5</v>
      </c>
      <c r="AN38" s="442">
        <v>0</v>
      </c>
      <c r="AO38" s="442">
        <v>1.977587343441002E-3</v>
      </c>
      <c r="AP38" s="443">
        <v>1.9552551436046654E-3</v>
      </c>
      <c r="AQ38" s="442">
        <v>3.5438297872340423E-2</v>
      </c>
      <c r="AR38" s="442">
        <v>4.8285080570498094E-2</v>
      </c>
      <c r="AS38" s="442">
        <v>0.54224556333592677</v>
      </c>
      <c r="AT38" s="442">
        <v>0</v>
      </c>
      <c r="AU38" s="442">
        <v>0</v>
      </c>
      <c r="AV38" s="442">
        <v>0</v>
      </c>
      <c r="AW38" s="443">
        <v>0.10508037897687522</v>
      </c>
      <c r="AX38" s="442">
        <v>7.111964188359042E-2</v>
      </c>
      <c r="AY38" s="443">
        <v>4.9720205819672035E-2</v>
      </c>
      <c r="AZ38" s="443">
        <v>8.6606699742149004E-2</v>
      </c>
      <c r="BA38" s="442">
        <v>6.5797062467563422E-2</v>
      </c>
      <c r="BB38" s="443">
        <v>3.3556831618990778E-2</v>
      </c>
      <c r="BC38" s="442">
        <v>0.13714764808295796</v>
      </c>
      <c r="BD38" s="443">
        <v>8.4221297290011793E-2</v>
      </c>
    </row>
    <row r="39" spans="1:56" x14ac:dyDescent="0.2">
      <c r="A39" s="281" t="s">
        <v>483</v>
      </c>
      <c r="B39" s="283" t="s">
        <v>484</v>
      </c>
      <c r="C39" s="442">
        <v>0</v>
      </c>
      <c r="D39" s="442">
        <v>0</v>
      </c>
      <c r="E39" s="442">
        <v>0</v>
      </c>
      <c r="F39" s="442">
        <v>4.120879120879121E-3</v>
      </c>
      <c r="G39" s="442">
        <v>4.6091316675279692E-4</v>
      </c>
      <c r="H39" s="442">
        <v>4.3215211754537599E-4</v>
      </c>
      <c r="I39" s="442">
        <v>4.4474093840338001E-4</v>
      </c>
      <c r="J39" s="442">
        <v>1.4414206642066421E-3</v>
      </c>
      <c r="K39" s="442">
        <v>0</v>
      </c>
      <c r="L39" s="442">
        <v>3.9808917197452231E-4</v>
      </c>
      <c r="M39" s="442">
        <v>3.5587188612099647E-4</v>
      </c>
      <c r="N39" s="442">
        <v>4.777415852334419E-4</v>
      </c>
      <c r="O39" s="442">
        <v>5.1046452271567128E-4</v>
      </c>
      <c r="P39" s="442">
        <v>6.3897763578274762E-4</v>
      </c>
      <c r="Q39" s="442">
        <v>2.2140221402214021E-3</v>
      </c>
      <c r="R39" s="442">
        <v>1.7386264850767893E-3</v>
      </c>
      <c r="S39" s="442">
        <v>1.4643432420559379E-3</v>
      </c>
      <c r="T39" s="442">
        <v>7.0972320794889996E-4</v>
      </c>
      <c r="U39" s="442">
        <v>5.0279680724027399E-4</v>
      </c>
      <c r="V39" s="442">
        <v>6.8309600126110028E-4</v>
      </c>
      <c r="W39" s="442">
        <v>1.355442100031627E-4</v>
      </c>
      <c r="X39" s="442">
        <v>4.6603751602003962E-4</v>
      </c>
      <c r="Y39" s="442">
        <v>6.9449719488242376E-4</v>
      </c>
      <c r="Z39" s="442">
        <v>0</v>
      </c>
      <c r="AA39" s="442">
        <v>9.3138605676494901E-3</v>
      </c>
      <c r="AB39" s="442">
        <v>1.6077170418006431E-3</v>
      </c>
      <c r="AC39" s="442">
        <v>3.1981741333129813E-4</v>
      </c>
      <c r="AD39" s="442">
        <v>2.5998451156101338E-3</v>
      </c>
      <c r="AE39" s="442">
        <v>2.0048394596957657E-4</v>
      </c>
      <c r="AF39" s="442">
        <v>1.6382084604078038E-3</v>
      </c>
      <c r="AG39" s="442">
        <v>1.0135266830390208E-3</v>
      </c>
      <c r="AH39" s="442">
        <v>0</v>
      </c>
      <c r="AI39" s="442">
        <v>1.623823731925637E-3</v>
      </c>
      <c r="AJ39" s="442">
        <v>1.0505573941821983E-3</v>
      </c>
      <c r="AK39" s="442">
        <v>0</v>
      </c>
      <c r="AL39" s="442">
        <v>1.7809767121941633E-3</v>
      </c>
      <c r="AM39" s="442">
        <v>2.8089110280891103E-3</v>
      </c>
      <c r="AN39" s="442">
        <v>0</v>
      </c>
      <c r="AO39" s="442">
        <v>3.6255767963085037E-3</v>
      </c>
      <c r="AP39" s="443">
        <v>9.9298537890919227E-4</v>
      </c>
      <c r="AQ39" s="442">
        <v>0</v>
      </c>
      <c r="AR39" s="442">
        <v>1.103120860117981E-2</v>
      </c>
      <c r="AS39" s="442">
        <v>0</v>
      </c>
      <c r="AT39" s="442">
        <v>0</v>
      </c>
      <c r="AU39" s="442">
        <v>0</v>
      </c>
      <c r="AV39" s="442">
        <v>0</v>
      </c>
      <c r="AW39" s="443">
        <v>8.1539122154780409E-3</v>
      </c>
      <c r="AX39" s="442">
        <v>6.2312348461432123E-3</v>
      </c>
      <c r="AY39" s="443">
        <v>1.4074743927627666E-4</v>
      </c>
      <c r="AZ39" s="443">
        <v>5.4799206564162938E-3</v>
      </c>
      <c r="BA39" s="442">
        <v>4.7163770336039312E-3</v>
      </c>
      <c r="BB39" s="443">
        <v>3.104588533719682E-4</v>
      </c>
      <c r="BC39" s="442">
        <v>1.0404899948181856E-2</v>
      </c>
      <c r="BD39" s="443">
        <v>7.2342148103356667E-3</v>
      </c>
    </row>
    <row r="40" spans="1:56" x14ac:dyDescent="0.2">
      <c r="A40" s="281" t="s">
        <v>485</v>
      </c>
      <c r="B40" s="283" t="s">
        <v>41</v>
      </c>
      <c r="C40" s="442">
        <v>1.7127799736495388E-2</v>
      </c>
      <c r="D40" s="442">
        <v>1.5957446808510637E-2</v>
      </c>
      <c r="E40" s="442">
        <v>0</v>
      </c>
      <c r="F40" s="442">
        <v>6.043956043956044E-2</v>
      </c>
      <c r="G40" s="442">
        <v>2.5612106652513372E-2</v>
      </c>
      <c r="H40" s="442">
        <v>3.025064822817632E-2</v>
      </c>
      <c r="I40" s="442">
        <v>1.890148988214365E-2</v>
      </c>
      <c r="J40" s="442">
        <v>4.4741697416974167E-2</v>
      </c>
      <c r="K40" s="442">
        <v>5.1238257899231428E-3</v>
      </c>
      <c r="L40" s="442">
        <v>3.5628980891719744E-2</v>
      </c>
      <c r="M40" s="442">
        <v>5.3380782918149468E-2</v>
      </c>
      <c r="N40" s="442">
        <v>9.8154180238870792E-3</v>
      </c>
      <c r="O40" s="442">
        <v>1.2251148545176111E-2</v>
      </c>
      <c r="P40" s="442">
        <v>2.5878594249201279E-2</v>
      </c>
      <c r="Q40" s="442">
        <v>3.6900369003690037E-2</v>
      </c>
      <c r="R40" s="442">
        <v>3.1005505650536076E-2</v>
      </c>
      <c r="S40" s="442">
        <v>2.782252159906282E-2</v>
      </c>
      <c r="T40" s="442">
        <v>4.3293115684882894E-2</v>
      </c>
      <c r="U40" s="442">
        <v>3.6515618125824899E-2</v>
      </c>
      <c r="V40" s="442">
        <v>3.3997162524302453E-2</v>
      </c>
      <c r="W40" s="442">
        <v>2.3449148330547148E-2</v>
      </c>
      <c r="X40" s="442">
        <v>3.7283001281603168E-2</v>
      </c>
      <c r="Y40" s="442">
        <v>9.5569324927023538E-2</v>
      </c>
      <c r="Z40" s="442">
        <v>6.9035532994923862E-2</v>
      </c>
      <c r="AA40" s="442">
        <v>0.13496831082942959</v>
      </c>
      <c r="AB40" s="442">
        <v>6.1782269177767572E-2</v>
      </c>
      <c r="AC40" s="442">
        <v>8.6121741405815591E-2</v>
      </c>
      <c r="AD40" s="442">
        <v>0.1158129586606188</v>
      </c>
      <c r="AE40" s="442">
        <v>2.5361219165151435E-2</v>
      </c>
      <c r="AF40" s="442">
        <v>6.8247893963234205E-2</v>
      </c>
      <c r="AG40" s="442">
        <v>0.14050988188515964</v>
      </c>
      <c r="AH40" s="442">
        <v>9.2212066981976218E-2</v>
      </c>
      <c r="AI40" s="442">
        <v>6.3139775074592605E-2</v>
      </c>
      <c r="AJ40" s="442">
        <v>4.6142875805608781E-2</v>
      </c>
      <c r="AK40" s="442">
        <v>7.9087452471482883E-2</v>
      </c>
      <c r="AL40" s="442">
        <v>0.12098359044905178</v>
      </c>
      <c r="AM40" s="442">
        <v>3.374152483741525E-2</v>
      </c>
      <c r="AN40" s="442">
        <v>0</v>
      </c>
      <c r="AO40" s="442">
        <v>3.098220171390903E-2</v>
      </c>
      <c r="AP40" s="443">
        <v>5.6755119994902126E-2</v>
      </c>
      <c r="AQ40" s="442">
        <v>3.8059574468085104E-2</v>
      </c>
      <c r="AR40" s="442">
        <v>3.0928867340200058E-2</v>
      </c>
      <c r="AS40" s="442">
        <v>0</v>
      </c>
      <c r="AT40" s="442">
        <v>1.1501078226083695E-2</v>
      </c>
      <c r="AU40" s="442">
        <v>2.1763196975833669E-2</v>
      </c>
      <c r="AV40" s="442">
        <v>0</v>
      </c>
      <c r="AW40" s="443">
        <v>2.5072648591113699E-2</v>
      </c>
      <c r="AX40" s="442">
        <v>6.4647265587989056E-2</v>
      </c>
      <c r="AY40" s="443">
        <v>2.9057308838587318E-2</v>
      </c>
      <c r="AZ40" s="443">
        <v>2.6402328956494102E-2</v>
      </c>
      <c r="BA40" s="442">
        <v>5.5795145810353622E-2</v>
      </c>
      <c r="BB40" s="443">
        <v>8.811656566726192E-2</v>
      </c>
      <c r="BC40" s="442">
        <v>-3.2393218701611562E-2</v>
      </c>
      <c r="BD40" s="443">
        <v>3.732451413170397E-2</v>
      </c>
    </row>
    <row r="41" spans="1:56" x14ac:dyDescent="0.2">
      <c r="A41" s="286">
        <v>37</v>
      </c>
      <c r="B41" s="283" t="s">
        <v>42</v>
      </c>
      <c r="C41" s="442">
        <v>0</v>
      </c>
      <c r="D41" s="442">
        <v>0</v>
      </c>
      <c r="E41" s="442">
        <v>0</v>
      </c>
      <c r="F41" s="442">
        <v>0</v>
      </c>
      <c r="G41" s="442">
        <v>1.5712948866572623E-4</v>
      </c>
      <c r="H41" s="442">
        <v>0</v>
      </c>
      <c r="I41" s="442">
        <v>0</v>
      </c>
      <c r="J41" s="442">
        <v>1.1531365313653136E-4</v>
      </c>
      <c r="K41" s="442">
        <v>0</v>
      </c>
      <c r="L41" s="442">
        <v>0</v>
      </c>
      <c r="M41" s="442">
        <v>0</v>
      </c>
      <c r="N41" s="442">
        <v>4.3431053203040177E-5</v>
      </c>
      <c r="O41" s="442">
        <v>0</v>
      </c>
      <c r="P41" s="442">
        <v>0</v>
      </c>
      <c r="Q41" s="442">
        <v>1.2300123001230011E-4</v>
      </c>
      <c r="R41" s="442">
        <v>1.4488554042306579E-4</v>
      </c>
      <c r="S41" s="442">
        <v>1.464343242055938E-4</v>
      </c>
      <c r="T41" s="442">
        <v>0</v>
      </c>
      <c r="U41" s="442">
        <v>1.256992018100685E-4</v>
      </c>
      <c r="V41" s="442">
        <v>1.3136461562713466E-4</v>
      </c>
      <c r="W41" s="442">
        <v>9.0362806668775126E-5</v>
      </c>
      <c r="X41" s="442">
        <v>1.165093790050099E-4</v>
      </c>
      <c r="Y41" s="442">
        <v>2.4958492941087103E-4</v>
      </c>
      <c r="Z41" s="442">
        <v>0</v>
      </c>
      <c r="AA41" s="442">
        <v>3.3066960595205293E-4</v>
      </c>
      <c r="AB41" s="442">
        <v>0</v>
      </c>
      <c r="AC41" s="442">
        <v>8.8313217544892548E-4</v>
      </c>
      <c r="AD41" s="442">
        <v>1.8438617841206624E-4</v>
      </c>
      <c r="AE41" s="442">
        <v>5.2348585892056105E-4</v>
      </c>
      <c r="AF41" s="442">
        <v>1.1201978800416997E-3</v>
      </c>
      <c r="AG41" s="442">
        <v>2.3194168323392977E-3</v>
      </c>
      <c r="AH41" s="442">
        <v>4.9533427074012525E-4</v>
      </c>
      <c r="AI41" s="442">
        <v>3.2189579986229059E-3</v>
      </c>
      <c r="AJ41" s="442">
        <v>1.2780874412123323E-2</v>
      </c>
      <c r="AK41" s="442">
        <v>2.7249683143219265E-3</v>
      </c>
      <c r="AL41" s="442">
        <v>9.3347744915004425E-4</v>
      </c>
      <c r="AM41" s="442">
        <v>1.5483603154836031E-2</v>
      </c>
      <c r="AN41" s="442">
        <v>0</v>
      </c>
      <c r="AO41" s="442">
        <v>1.3183915622940012E-3</v>
      </c>
      <c r="AP41" s="443">
        <v>2.8093325955473362E-3</v>
      </c>
      <c r="AQ41" s="442">
        <v>0.67005957446808506</v>
      </c>
      <c r="AR41" s="442">
        <v>0.10969619474561307</v>
      </c>
      <c r="AS41" s="442">
        <v>0</v>
      </c>
      <c r="AT41" s="442">
        <v>0</v>
      </c>
      <c r="AU41" s="442">
        <v>0</v>
      </c>
      <c r="AV41" s="442">
        <v>0</v>
      </c>
      <c r="AW41" s="443">
        <v>9.2645971241320207E-2</v>
      </c>
      <c r="AX41" s="442">
        <v>6.3623288128695749E-2</v>
      </c>
      <c r="AY41" s="443">
        <v>8.2903760419708858E-2</v>
      </c>
      <c r="AZ41" s="443">
        <v>8.9394997346342264E-2</v>
      </c>
      <c r="BA41" s="442">
        <v>6.8418827816793246E-2</v>
      </c>
      <c r="BB41" s="443">
        <v>7.2190908930465245E-2</v>
      </c>
      <c r="BC41" s="442">
        <v>0.10578544231142552</v>
      </c>
      <c r="BD41" s="443">
        <v>6.6263207141059391E-2</v>
      </c>
    </row>
    <row r="42" spans="1:56" x14ac:dyDescent="0.2">
      <c r="A42" s="287">
        <v>38</v>
      </c>
      <c r="B42" s="272" t="s">
        <v>283</v>
      </c>
      <c r="C42" s="442">
        <v>1.3175230566534915E-3</v>
      </c>
      <c r="D42" s="442">
        <v>0</v>
      </c>
      <c r="E42" s="442">
        <v>0</v>
      </c>
      <c r="F42" s="442">
        <v>1.3736263736263737E-3</v>
      </c>
      <c r="G42" s="442">
        <v>4.8884729807114821E-4</v>
      </c>
      <c r="H42" s="442">
        <v>4.3215211754537599E-4</v>
      </c>
      <c r="I42" s="442">
        <v>6.6711140760506999E-4</v>
      </c>
      <c r="J42" s="442">
        <v>3.4594095940959407E-4</v>
      </c>
      <c r="K42" s="442">
        <v>0</v>
      </c>
      <c r="L42" s="442">
        <v>1.9904458598726116E-4</v>
      </c>
      <c r="M42" s="442">
        <v>8.8967971530249106E-4</v>
      </c>
      <c r="N42" s="442">
        <v>8.6862106406080354E-5</v>
      </c>
      <c r="O42" s="442">
        <v>5.1046452271567128E-4</v>
      </c>
      <c r="P42" s="442">
        <v>3.1948881789137381E-4</v>
      </c>
      <c r="Q42" s="442">
        <v>3.6900369003690036E-4</v>
      </c>
      <c r="R42" s="442">
        <v>5.7954216169226315E-4</v>
      </c>
      <c r="S42" s="442">
        <v>7.3217162102796895E-4</v>
      </c>
      <c r="T42" s="442">
        <v>7.0972320794889996E-4</v>
      </c>
      <c r="U42" s="442">
        <v>5.6564640814530829E-4</v>
      </c>
      <c r="V42" s="442">
        <v>4.9918553938311171E-4</v>
      </c>
      <c r="W42" s="442">
        <v>4.7440473501106942E-4</v>
      </c>
      <c r="X42" s="442">
        <v>6.9905627403005937E-4</v>
      </c>
      <c r="Y42" s="442">
        <v>5.4257593350189363E-4</v>
      </c>
      <c r="Z42" s="442">
        <v>0</v>
      </c>
      <c r="AA42" s="442">
        <v>6.0622761091209704E-4</v>
      </c>
      <c r="AB42" s="442">
        <v>1.9522278364722094E-3</v>
      </c>
      <c r="AC42" s="442">
        <v>1.3301496963551717E-3</v>
      </c>
      <c r="AD42" s="442">
        <v>2.2310727587860012E-3</v>
      </c>
      <c r="AE42" s="442">
        <v>1.9491494747042167E-4</v>
      </c>
      <c r="AF42" s="442">
        <v>1.1266730122962761E-3</v>
      </c>
      <c r="AG42" s="442">
        <v>1.8126534908197872E-3</v>
      </c>
      <c r="AH42" s="442">
        <v>1.7576377348843156E-3</v>
      </c>
      <c r="AI42" s="442">
        <v>2.0713793894881799E-3</v>
      </c>
      <c r="AJ42" s="442">
        <v>9.9612436857690308E-4</v>
      </c>
      <c r="AK42" s="442">
        <v>3.041825095057034E-3</v>
      </c>
      <c r="AL42" s="442">
        <v>8.9662965510464774E-4</v>
      </c>
      <c r="AM42" s="442">
        <v>1.1484710114847102E-3</v>
      </c>
      <c r="AN42" s="442">
        <v>0</v>
      </c>
      <c r="AO42" s="442">
        <v>3.295978905735003E-4</v>
      </c>
      <c r="AP42" s="443">
        <v>9.5539313464762543E-4</v>
      </c>
      <c r="AQ42" s="442">
        <v>0</v>
      </c>
      <c r="AR42" s="442">
        <v>0</v>
      </c>
      <c r="AS42" s="442">
        <v>0</v>
      </c>
      <c r="AT42" s="442">
        <v>0</v>
      </c>
      <c r="AU42" s="442">
        <v>0</v>
      </c>
      <c r="AV42" s="442">
        <v>0</v>
      </c>
      <c r="AW42" s="443">
        <v>0</v>
      </c>
      <c r="AX42" s="442">
        <v>8.0924119270657784E-4</v>
      </c>
      <c r="AY42" s="443">
        <v>0</v>
      </c>
      <c r="AZ42" s="443">
        <v>0</v>
      </c>
      <c r="BA42" s="442">
        <v>6.0796250003281949E-4</v>
      </c>
      <c r="BB42" s="443">
        <v>0</v>
      </c>
      <c r="BC42" s="442">
        <v>0</v>
      </c>
      <c r="BD42" s="443">
        <v>9.5539313464762543E-4</v>
      </c>
    </row>
    <row r="43" spans="1:56" x14ac:dyDescent="0.2">
      <c r="A43" s="287">
        <v>39</v>
      </c>
      <c r="B43" s="272" t="s">
        <v>284</v>
      </c>
      <c r="C43" s="442">
        <v>3.952569169960474E-3</v>
      </c>
      <c r="D43" s="442">
        <v>1.0638297872340425E-2</v>
      </c>
      <c r="E43" s="442">
        <v>1.7857142857142856E-2</v>
      </c>
      <c r="F43" s="442">
        <v>1.6483516483516484E-2</v>
      </c>
      <c r="G43" s="442">
        <v>6.3864407726580722E-3</v>
      </c>
      <c r="H43" s="442">
        <v>3.8893690579083835E-3</v>
      </c>
      <c r="I43" s="442">
        <v>3.11318656882366E-3</v>
      </c>
      <c r="J43" s="442">
        <v>1.8450184501845018E-3</v>
      </c>
      <c r="K43" s="442">
        <v>8.5397096498719043E-4</v>
      </c>
      <c r="L43" s="442">
        <v>2.1894904458598726E-3</v>
      </c>
      <c r="M43" s="442">
        <v>9.2526690391459068E-3</v>
      </c>
      <c r="N43" s="442">
        <v>3.6482084690553744E-3</v>
      </c>
      <c r="O43" s="442">
        <v>5.1046452271567124E-3</v>
      </c>
      <c r="P43" s="442">
        <v>4.1533546325878594E-3</v>
      </c>
      <c r="Q43" s="442">
        <v>8.487084870848708E-3</v>
      </c>
      <c r="R43" s="442">
        <v>6.9545059403071574E-3</v>
      </c>
      <c r="S43" s="442">
        <v>3.3679894567286571E-3</v>
      </c>
      <c r="T43" s="442">
        <v>1.7743080198722497E-3</v>
      </c>
      <c r="U43" s="442">
        <v>3.2681792470617812E-3</v>
      </c>
      <c r="V43" s="442">
        <v>2.2069255425358624E-3</v>
      </c>
      <c r="W43" s="442">
        <v>1.9879817467130527E-3</v>
      </c>
      <c r="X43" s="442">
        <v>2.9127344751252475E-3</v>
      </c>
      <c r="Y43" s="442">
        <v>1.5571929291504347E-2</v>
      </c>
      <c r="Z43" s="442">
        <v>3.0456852791878172E-3</v>
      </c>
      <c r="AA43" s="442">
        <v>1.0140534582529623E-2</v>
      </c>
      <c r="AB43" s="442">
        <v>2.5264124942581533E-2</v>
      </c>
      <c r="AC43" s="442">
        <v>9.2492649650926569E-3</v>
      </c>
      <c r="AD43" s="442">
        <v>8.5923959140022863E-3</v>
      </c>
      <c r="AE43" s="442">
        <v>2.1802629124191451E-3</v>
      </c>
      <c r="AF43" s="442">
        <v>1.1784740703328866E-2</v>
      </c>
      <c r="AG43" s="442">
        <v>5.5938876544653644E-3</v>
      </c>
      <c r="AH43" s="442">
        <v>3.8188674421577402E-3</v>
      </c>
      <c r="AI43" s="442">
        <v>1.4270140004590315E-2</v>
      </c>
      <c r="AJ43" s="442">
        <v>4.3546420484236199E-3</v>
      </c>
      <c r="AK43" s="442">
        <v>9.9493029150823833E-3</v>
      </c>
      <c r="AL43" s="442">
        <v>4.4708656775081061E-3</v>
      </c>
      <c r="AM43" s="442">
        <v>4.6008025460080254E-3</v>
      </c>
      <c r="AN43" s="442">
        <v>4.7984644913627637E-4</v>
      </c>
      <c r="AO43" s="442">
        <v>3.295978905735003E-4</v>
      </c>
      <c r="AP43" s="443">
        <v>6.8656274397710356E-3</v>
      </c>
      <c r="AQ43" s="442">
        <v>2.0425531914893618E-4</v>
      </c>
      <c r="AR43" s="442">
        <v>2.0514344703613255E-2</v>
      </c>
      <c r="AS43" s="442">
        <v>0</v>
      </c>
      <c r="AT43" s="442">
        <v>0</v>
      </c>
      <c r="AU43" s="442">
        <v>0</v>
      </c>
      <c r="AV43" s="442">
        <v>0</v>
      </c>
      <c r="AW43" s="443">
        <v>1.5167063857333263E-2</v>
      </c>
      <c r="AX43" s="442">
        <v>1.5841556476803048E-2</v>
      </c>
      <c r="AY43" s="443">
        <v>8.2102672911161384E-6</v>
      </c>
      <c r="AZ43" s="443">
        <v>1.0108557302568646E-2</v>
      </c>
      <c r="BA43" s="442">
        <v>1.1903403977370025E-2</v>
      </c>
      <c r="BB43" s="443">
        <v>3.0299019206733509E-2</v>
      </c>
      <c r="BC43" s="442">
        <v>-9.1270247672387041E-3</v>
      </c>
      <c r="BD43" s="443">
        <v>1.3909130376779729E-3</v>
      </c>
    </row>
    <row r="44" spans="1:56" x14ac:dyDescent="0.2">
      <c r="A44" s="288">
        <v>40</v>
      </c>
      <c r="B44" s="292" t="s">
        <v>43</v>
      </c>
      <c r="C44" s="444">
        <v>0.54150197628458496</v>
      </c>
      <c r="D44" s="444">
        <v>0.32446808510638298</v>
      </c>
      <c r="E44" s="444">
        <v>0.44642857142857145</v>
      </c>
      <c r="F44" s="444">
        <v>0.36675824175824173</v>
      </c>
      <c r="G44" s="444">
        <v>0.68062907663728922</v>
      </c>
      <c r="H44" s="444">
        <v>0.60414866032843562</v>
      </c>
      <c r="I44" s="444">
        <v>0.66555481432065822</v>
      </c>
      <c r="J44" s="444">
        <v>0.68317573800738007</v>
      </c>
      <c r="K44" s="444">
        <v>0.70367207514944496</v>
      </c>
      <c r="L44" s="444">
        <v>0.64371019108280259</v>
      </c>
      <c r="M44" s="444">
        <v>0.52313167259786475</v>
      </c>
      <c r="N44" s="444">
        <v>0.75009771986970686</v>
      </c>
      <c r="O44" s="444">
        <v>0.77080142930066364</v>
      </c>
      <c r="P44" s="444">
        <v>0.56006389776357823</v>
      </c>
      <c r="Q44" s="444">
        <v>0.5714637146371464</v>
      </c>
      <c r="R44" s="444">
        <v>0.54621848739495793</v>
      </c>
      <c r="S44" s="444">
        <v>0.59130180114218778</v>
      </c>
      <c r="T44" s="444">
        <v>0.6373314407381121</v>
      </c>
      <c r="U44" s="444">
        <v>0.6496448997548866</v>
      </c>
      <c r="V44" s="444">
        <v>0.65939782460196517</v>
      </c>
      <c r="W44" s="444">
        <v>0.77910811909817923</v>
      </c>
      <c r="X44" s="444">
        <v>0.51031108004194337</v>
      </c>
      <c r="Y44" s="444">
        <v>0.53779041376840686</v>
      </c>
      <c r="Z44" s="444">
        <v>0.64467005076142136</v>
      </c>
      <c r="AA44" s="444">
        <v>0.50294847065307247</v>
      </c>
      <c r="AB44" s="444">
        <v>0.3265962333486449</v>
      </c>
      <c r="AC44" s="444">
        <v>0.27588613046369892</v>
      </c>
      <c r="AD44" s="444">
        <v>0.32391119961647674</v>
      </c>
      <c r="AE44" s="444">
        <v>0.15102845479783142</v>
      </c>
      <c r="AF44" s="444">
        <v>0.29096006785938605</v>
      </c>
      <c r="AG44" s="444">
        <v>0.47926168479320158</v>
      </c>
      <c r="AH44" s="444">
        <v>0.28443372107886999</v>
      </c>
      <c r="AI44" s="444">
        <v>0.2484106036263484</v>
      </c>
      <c r="AJ44" s="444">
        <v>0.4425513847761714</v>
      </c>
      <c r="AK44" s="444">
        <v>0.40392902408111536</v>
      </c>
      <c r="AL44" s="444">
        <v>0.4228530018669549</v>
      </c>
      <c r="AM44" s="444">
        <v>0.46885983118859831</v>
      </c>
      <c r="AN44" s="444">
        <v>1</v>
      </c>
      <c r="AO44" s="444">
        <v>0.68358602504943966</v>
      </c>
      <c r="AP44" s="445">
        <v>0.40016439730234388</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3.952569169960474E-3</v>
      </c>
      <c r="D45" s="442">
        <v>1.0638297872340425E-2</v>
      </c>
      <c r="E45" s="442">
        <v>3.5714285714285712E-2</v>
      </c>
      <c r="F45" s="442">
        <v>7.2802197802197807E-2</v>
      </c>
      <c r="G45" s="442">
        <v>9.3265080939145487E-3</v>
      </c>
      <c r="H45" s="442">
        <v>1.2100259291270527E-2</v>
      </c>
      <c r="I45" s="442">
        <v>1.9568601289748723E-2</v>
      </c>
      <c r="J45" s="442">
        <v>1.2799815498154982E-2</v>
      </c>
      <c r="K45" s="442">
        <v>9.3936806148590939E-3</v>
      </c>
      <c r="L45" s="442">
        <v>1.751592356687898E-2</v>
      </c>
      <c r="M45" s="442">
        <v>1.708185053380783E-2</v>
      </c>
      <c r="N45" s="442">
        <v>9.728555917480999E-3</v>
      </c>
      <c r="O45" s="442">
        <v>6.1255742725880554E-3</v>
      </c>
      <c r="P45" s="442">
        <v>1.4696485623003195E-2</v>
      </c>
      <c r="Q45" s="442">
        <v>1.5498154981549815E-2</v>
      </c>
      <c r="R45" s="442">
        <v>1.2315270935960592E-2</v>
      </c>
      <c r="S45" s="442">
        <v>1.5814907014204131E-2</v>
      </c>
      <c r="T45" s="442">
        <v>1.1710432931156849E-2</v>
      </c>
      <c r="U45" s="442">
        <v>1.4989629815850669E-2</v>
      </c>
      <c r="V45" s="442">
        <v>1.7996952340917451E-2</v>
      </c>
      <c r="W45" s="442">
        <v>7.0934803234988476E-3</v>
      </c>
      <c r="X45" s="442">
        <v>1.9806594430851684E-2</v>
      </c>
      <c r="Y45" s="442">
        <v>2.1355788742634531E-2</v>
      </c>
      <c r="Z45" s="442">
        <v>9.1370558375634525E-3</v>
      </c>
      <c r="AA45" s="442">
        <v>1.399834665197024E-2</v>
      </c>
      <c r="AB45" s="442">
        <v>2.6297657326596235E-2</v>
      </c>
      <c r="AC45" s="442">
        <v>2.3553825634092536E-2</v>
      </c>
      <c r="AD45" s="442">
        <v>3.0755614559132647E-2</v>
      </c>
      <c r="AE45" s="442">
        <v>3.5613745402095615E-3</v>
      </c>
      <c r="AF45" s="442">
        <v>1.8913861315617373E-2</v>
      </c>
      <c r="AG45" s="442">
        <v>9.5700307956184463E-3</v>
      </c>
      <c r="AH45" s="442">
        <v>1.0545826409305892E-2</v>
      </c>
      <c r="AI45" s="442">
        <v>8.6297911406931372E-3</v>
      </c>
      <c r="AJ45" s="442">
        <v>8.2030569587179941E-3</v>
      </c>
      <c r="AK45" s="442">
        <v>3.6755386565272496E-2</v>
      </c>
      <c r="AL45" s="442">
        <v>1.4518030853886215E-2</v>
      </c>
      <c r="AM45" s="442">
        <v>2.1364328213643282E-2</v>
      </c>
      <c r="AN45" s="442">
        <v>0</v>
      </c>
      <c r="AO45" s="442">
        <v>3.2959789057350032E-3</v>
      </c>
      <c r="AP45" s="443">
        <v>1.3466733843701534E-2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0.11989459815546773</v>
      </c>
      <c r="D46" s="442">
        <v>0.24468085106382978</v>
      </c>
      <c r="E46" s="442">
        <v>0.17857142857142858</v>
      </c>
      <c r="F46" s="442">
        <v>0.3392857142857143</v>
      </c>
      <c r="G46" s="442">
        <v>0.14105339609201503</v>
      </c>
      <c r="H46" s="442">
        <v>0.24503025064822817</v>
      </c>
      <c r="I46" s="442">
        <v>0.17656215254614188</v>
      </c>
      <c r="J46" s="442">
        <v>9.5595018450184505E-2</v>
      </c>
      <c r="K46" s="442">
        <v>3.3304867634500426E-2</v>
      </c>
      <c r="L46" s="442">
        <v>0.21735668789808918</v>
      </c>
      <c r="M46" s="442">
        <v>0.21565836298932384</v>
      </c>
      <c r="N46" s="442">
        <v>5.7676438653637349E-2</v>
      </c>
      <c r="O46" s="442">
        <v>0.10005104645227157</v>
      </c>
      <c r="P46" s="442">
        <v>0.28466453674121406</v>
      </c>
      <c r="Q46" s="442">
        <v>0.1945879458794588</v>
      </c>
      <c r="R46" s="442">
        <v>0.215879455230368</v>
      </c>
      <c r="S46" s="442">
        <v>0.20822960902035437</v>
      </c>
      <c r="T46" s="442">
        <v>0.19730305180979418</v>
      </c>
      <c r="U46" s="442">
        <v>0.19643642762868455</v>
      </c>
      <c r="V46" s="442">
        <v>0.17101045662340392</v>
      </c>
      <c r="W46" s="442">
        <v>0.12481362671124566</v>
      </c>
      <c r="X46" s="442">
        <v>0.26098100897122217</v>
      </c>
      <c r="Y46" s="442">
        <v>0.34448146018035225</v>
      </c>
      <c r="Z46" s="442">
        <v>7.1065989847715741E-2</v>
      </c>
      <c r="AA46" s="442">
        <v>0.14031413612565444</v>
      </c>
      <c r="AB46" s="442">
        <v>0.50769407441433168</v>
      </c>
      <c r="AC46" s="442">
        <v>0.42480111354608457</v>
      </c>
      <c r="AD46" s="442">
        <v>0.31375152118597188</v>
      </c>
      <c r="AE46" s="442">
        <v>5.2691079299754126E-2</v>
      </c>
      <c r="AF46" s="442">
        <v>0.3862869649112583</v>
      </c>
      <c r="AG46" s="442">
        <v>8.9658129653451837E-2</v>
      </c>
      <c r="AH46" s="442">
        <v>0.3542438962035025</v>
      </c>
      <c r="AI46" s="442">
        <v>0.54480720679366534</v>
      </c>
      <c r="AJ46" s="442">
        <v>0.4437271381292458</v>
      </c>
      <c r="AK46" s="442">
        <v>0.48510773130544993</v>
      </c>
      <c r="AL46" s="442">
        <v>0.33724329370148376</v>
      </c>
      <c r="AM46" s="442">
        <v>0.26937180019371798</v>
      </c>
      <c r="AN46" s="442">
        <v>0</v>
      </c>
      <c r="AO46" s="442">
        <v>9.2287409360580098E-3</v>
      </c>
      <c r="AP46" s="443">
        <v>0.27631170572057684</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0.20289855072463769</v>
      </c>
      <c r="D47" s="442">
        <v>0.37765957446808512</v>
      </c>
      <c r="E47" s="442">
        <v>0.14285714285714285</v>
      </c>
      <c r="F47" s="442">
        <v>4.3956043956043959E-2</v>
      </c>
      <c r="G47" s="442">
        <v>7.6986465913376254E-2</v>
      </c>
      <c r="H47" s="442">
        <v>-1.9014693171996541E-2</v>
      </c>
      <c r="I47" s="442">
        <v>6.2930842784078275E-2</v>
      </c>
      <c r="J47" s="442">
        <v>6.0885608856088562E-2</v>
      </c>
      <c r="K47" s="442">
        <v>2.7327070879590094E-2</v>
      </c>
      <c r="L47" s="442">
        <v>-1.5923566878980893E-3</v>
      </c>
      <c r="M47" s="442">
        <v>9.7153024911032032E-2</v>
      </c>
      <c r="N47" s="442">
        <v>0.10988056460369164</v>
      </c>
      <c r="O47" s="442">
        <v>8.575803981623277E-2</v>
      </c>
      <c r="P47" s="442">
        <v>2.9712460063897765E-2</v>
      </c>
      <c r="Q47" s="442">
        <v>0.1067650676506765</v>
      </c>
      <c r="R47" s="442">
        <v>0.11272095044914518</v>
      </c>
      <c r="S47" s="442">
        <v>2.5479572411773319E-2</v>
      </c>
      <c r="T47" s="442">
        <v>-4.1873669268985093E-2</v>
      </c>
      <c r="U47" s="442">
        <v>-2.1180315504996543E-2</v>
      </c>
      <c r="V47" s="442">
        <v>-4.8263359781409276E-2</v>
      </c>
      <c r="W47" s="442">
        <v>1.2831518546966068E-2</v>
      </c>
      <c r="X47" s="442">
        <v>6.9556099265990906E-2</v>
      </c>
      <c r="Y47" s="442">
        <v>2.7085390600414528E-2</v>
      </c>
      <c r="Z47" s="442">
        <v>5.1776649746192893E-2</v>
      </c>
      <c r="AA47" s="442">
        <v>0.13028382474510886</v>
      </c>
      <c r="AB47" s="442">
        <v>3.8585209003215437E-2</v>
      </c>
      <c r="AC47" s="442">
        <v>0.13780132796912309</v>
      </c>
      <c r="AD47" s="442">
        <v>0.252277169303389</v>
      </c>
      <c r="AE47" s="442">
        <v>0.40247430603317452</v>
      </c>
      <c r="AF47" s="442">
        <v>7.0442963797535563E-2</v>
      </c>
      <c r="AG47" s="442">
        <v>0.21332787588196311</v>
      </c>
      <c r="AH47" s="442">
        <v>0</v>
      </c>
      <c r="AI47" s="442">
        <v>1.717351388570117E-2</v>
      </c>
      <c r="AJ47" s="442">
        <v>3.8788974046333392E-2</v>
      </c>
      <c r="AK47" s="442">
        <v>-3.4854245880861852E-3</v>
      </c>
      <c r="AL47" s="442">
        <v>8.3374275326717109E-2</v>
      </c>
      <c r="AM47" s="442">
        <v>9.7135740971357409E-2</v>
      </c>
      <c r="AN47" s="442">
        <v>0</v>
      </c>
      <c r="AO47" s="442">
        <v>0.25873434410019774</v>
      </c>
      <c r="AP47" s="443">
        <v>0.12937829304621418</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0.16205533596837945</v>
      </c>
      <c r="D48" s="442">
        <v>5.8510638297872342E-2</v>
      </c>
      <c r="E48" s="442">
        <v>0.14285714285714285</v>
      </c>
      <c r="F48" s="442">
        <v>0.10714285714285714</v>
      </c>
      <c r="G48" s="442">
        <v>5.1234688604271127E-2</v>
      </c>
      <c r="H48" s="442">
        <v>0.11365600691443388</v>
      </c>
      <c r="I48" s="442">
        <v>5.0922837447187015E-2</v>
      </c>
      <c r="J48" s="442">
        <v>0.12799815498154982</v>
      </c>
      <c r="K48" s="442">
        <v>9.308283518360376E-2</v>
      </c>
      <c r="L48" s="442">
        <v>8.7579617834394899E-2</v>
      </c>
      <c r="M48" s="442">
        <v>0.11601423487544484</v>
      </c>
      <c r="N48" s="442">
        <v>5.507057546145494E-2</v>
      </c>
      <c r="O48" s="442">
        <v>3.0117406840224605E-2</v>
      </c>
      <c r="P48" s="442">
        <v>8.3386581469648557E-2</v>
      </c>
      <c r="Q48" s="442">
        <v>0.10516605166051661</v>
      </c>
      <c r="R48" s="442">
        <v>0.10301361924079977</v>
      </c>
      <c r="S48" s="442">
        <v>0.14350563772148192</v>
      </c>
      <c r="T48" s="442">
        <v>0.18772178850248403</v>
      </c>
      <c r="U48" s="442">
        <v>0.1561498334485576</v>
      </c>
      <c r="V48" s="442">
        <v>0.18798276496242972</v>
      </c>
      <c r="W48" s="442">
        <v>6.8201328333258038E-2</v>
      </c>
      <c r="X48" s="442">
        <v>0.10672259116858906</v>
      </c>
      <c r="Y48" s="442">
        <v>3.6667281586057969E-2</v>
      </c>
      <c r="Z48" s="442">
        <v>0.19289340101522842</v>
      </c>
      <c r="AA48" s="442">
        <v>0.21548635987875447</v>
      </c>
      <c r="AB48" s="442">
        <v>8.1304547542489669E-2</v>
      </c>
      <c r="AC48" s="442">
        <v>9.4982137470607686E-2</v>
      </c>
      <c r="AD48" s="442">
        <v>7.3809787218350117E-2</v>
      </c>
      <c r="AE48" s="442">
        <v>0.3397283999431962</v>
      </c>
      <c r="AF48" s="442">
        <v>0.16172937832255224</v>
      </c>
      <c r="AG48" s="442">
        <v>0.17623669746228512</v>
      </c>
      <c r="AH48" s="442">
        <v>0.34917870382206317</v>
      </c>
      <c r="AI48" s="442">
        <v>0.17150562313518475</v>
      </c>
      <c r="AJ48" s="442">
        <v>6.5341403936596418E-2</v>
      </c>
      <c r="AK48" s="442">
        <v>6.0899873257287705E-2</v>
      </c>
      <c r="AL48" s="442">
        <v>9.6553502996953922E-2</v>
      </c>
      <c r="AM48" s="442">
        <v>8.8411512384115126E-2</v>
      </c>
      <c r="AN48" s="442">
        <v>0</v>
      </c>
      <c r="AO48" s="442">
        <v>3.5926170072511539E-2</v>
      </c>
      <c r="AP48" s="443">
        <v>0.14639703553063058</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3.9525691699604744E-2</v>
      </c>
      <c r="D49" s="442">
        <v>2.6595744680851064E-2</v>
      </c>
      <c r="E49" s="442">
        <v>5.3571428571428568E-2</v>
      </c>
      <c r="F49" s="442">
        <v>7.0054945054945056E-2</v>
      </c>
      <c r="G49" s="442">
        <v>4.497744318896043E-2</v>
      </c>
      <c r="H49" s="442">
        <v>4.4079515989628351E-2</v>
      </c>
      <c r="I49" s="442">
        <v>2.4460751612185902E-2</v>
      </c>
      <c r="J49" s="442">
        <v>1.9545664206642065E-2</v>
      </c>
      <c r="K49" s="442">
        <v>0.13578138343296328</v>
      </c>
      <c r="L49" s="442">
        <v>3.5429936305732483E-2</v>
      </c>
      <c r="M49" s="442">
        <v>3.0960854092526691E-2</v>
      </c>
      <c r="N49" s="442">
        <v>1.7546145494028231E-2</v>
      </c>
      <c r="O49" s="442">
        <v>7.1465033180193975E-3</v>
      </c>
      <c r="P49" s="442">
        <v>2.7476038338658148E-2</v>
      </c>
      <c r="Q49" s="442">
        <v>6.5190651906519067E-3</v>
      </c>
      <c r="R49" s="442">
        <v>9.852216748768473E-3</v>
      </c>
      <c r="S49" s="442">
        <v>1.5668472689998537E-2</v>
      </c>
      <c r="T49" s="442">
        <v>7.806955287437899E-3</v>
      </c>
      <c r="U49" s="442">
        <v>3.9595248570171576E-3</v>
      </c>
      <c r="V49" s="442">
        <v>1.1875361252692975E-2</v>
      </c>
      <c r="W49" s="442">
        <v>7.9519269868522108E-3</v>
      </c>
      <c r="X49" s="442">
        <v>3.2622626121402772E-2</v>
      </c>
      <c r="Y49" s="442">
        <v>3.686260892211865E-2</v>
      </c>
      <c r="Z49" s="442">
        <v>3.0456852791878174E-2</v>
      </c>
      <c r="AA49" s="442">
        <v>4.568751722237531E-2</v>
      </c>
      <c r="AB49" s="442">
        <v>1.9522278364722093E-2</v>
      </c>
      <c r="AC49" s="442">
        <v>4.3480631057905124E-2</v>
      </c>
      <c r="AD49" s="442">
        <v>2.057749751078659E-2</v>
      </c>
      <c r="AE49" s="442">
        <v>5.0700162336306254E-2</v>
      </c>
      <c r="AF49" s="442">
        <v>7.5577743675414574E-2</v>
      </c>
      <c r="AG49" s="442">
        <v>3.1945581413479904E-2</v>
      </c>
      <c r="AH49" s="442">
        <v>1.5978524862584687E-3</v>
      </c>
      <c r="AI49" s="442">
        <v>1.1659398668808814E-2</v>
      </c>
      <c r="AJ49" s="442">
        <v>1.5018071764500958E-2</v>
      </c>
      <c r="AK49" s="442">
        <v>3.4220532319391636E-2</v>
      </c>
      <c r="AL49" s="442">
        <v>4.5494743048049527E-2</v>
      </c>
      <c r="AM49" s="442">
        <v>5.4856787048567869E-2</v>
      </c>
      <c r="AN49" s="442">
        <v>0</v>
      </c>
      <c r="AO49" s="442">
        <v>1.2854317732366513E-2</v>
      </c>
      <c r="AP49" s="443">
        <v>3.7649091069962379E-2</v>
      </c>
      <c r="AQ49" s="313"/>
      <c r="AR49" s="313"/>
      <c r="AS49" s="313"/>
      <c r="AT49" s="313"/>
      <c r="AU49" s="313"/>
      <c r="AV49" s="313"/>
      <c r="AW49" s="313"/>
      <c r="AX49" s="313"/>
      <c r="AY49" s="313"/>
      <c r="AZ49" s="313"/>
      <c r="BA49" s="313"/>
      <c r="BB49" s="313"/>
      <c r="BC49" s="313"/>
      <c r="BD49" s="313"/>
    </row>
    <row r="50" spans="1:56" x14ac:dyDescent="0.2">
      <c r="A50" s="286">
        <v>46</v>
      </c>
      <c r="B50" s="282" t="s">
        <v>205</v>
      </c>
      <c r="C50" s="442">
        <v>-6.9828722002635041E-2</v>
      </c>
      <c r="D50" s="442">
        <v>-4.2553191489361701E-2</v>
      </c>
      <c r="E50" s="442">
        <v>0</v>
      </c>
      <c r="F50" s="442">
        <v>0</v>
      </c>
      <c r="G50" s="442">
        <v>-4.2075785298266687E-3</v>
      </c>
      <c r="H50" s="442">
        <v>0</v>
      </c>
      <c r="I50" s="442">
        <v>0</v>
      </c>
      <c r="J50" s="442">
        <v>0</v>
      </c>
      <c r="K50" s="442">
        <v>-2.5619128949615714E-3</v>
      </c>
      <c r="L50" s="442">
        <v>0</v>
      </c>
      <c r="M50" s="442">
        <v>0</v>
      </c>
      <c r="N50" s="442">
        <v>0</v>
      </c>
      <c r="O50" s="442">
        <v>0</v>
      </c>
      <c r="P50" s="442">
        <v>0</v>
      </c>
      <c r="Q50" s="442">
        <v>0</v>
      </c>
      <c r="R50" s="442">
        <v>0</v>
      </c>
      <c r="S50" s="442">
        <v>0</v>
      </c>
      <c r="T50" s="442">
        <v>0</v>
      </c>
      <c r="U50" s="442">
        <v>0</v>
      </c>
      <c r="V50" s="442">
        <v>0</v>
      </c>
      <c r="W50" s="442">
        <v>0</v>
      </c>
      <c r="X50" s="442">
        <v>0</v>
      </c>
      <c r="Y50" s="442">
        <v>-4.2429437999848075E-3</v>
      </c>
      <c r="Z50" s="442">
        <v>0</v>
      </c>
      <c r="AA50" s="442">
        <v>-4.8718655276935793E-2</v>
      </c>
      <c r="AB50" s="442">
        <v>0</v>
      </c>
      <c r="AC50" s="442">
        <v>-5.0516614151193686E-4</v>
      </c>
      <c r="AD50" s="442">
        <v>-1.5082789394107017E-2</v>
      </c>
      <c r="AE50" s="442">
        <v>-1.8377695047211185E-4</v>
      </c>
      <c r="AF50" s="442">
        <v>-3.9109798817640847E-3</v>
      </c>
      <c r="AG50" s="442">
        <v>0</v>
      </c>
      <c r="AH50" s="442">
        <v>0</v>
      </c>
      <c r="AI50" s="442">
        <v>-2.1861372504016524E-3</v>
      </c>
      <c r="AJ50" s="442">
        <v>-1.363002961156593E-2</v>
      </c>
      <c r="AK50" s="442">
        <v>-1.7427122940430924E-2</v>
      </c>
      <c r="AL50" s="442">
        <v>-3.684779404539648E-5</v>
      </c>
      <c r="AM50" s="442">
        <v>0</v>
      </c>
      <c r="AN50" s="442">
        <v>0</v>
      </c>
      <c r="AO50" s="442">
        <v>-3.6255767963085037E-3</v>
      </c>
      <c r="AP50" s="443">
        <v>-3.367256513429371E-3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0.45849802371541504</v>
      </c>
      <c r="D51" s="444">
        <v>0.67553191489361697</v>
      </c>
      <c r="E51" s="444">
        <v>0.5535714285714286</v>
      </c>
      <c r="F51" s="444">
        <v>0.63324175824175821</v>
      </c>
      <c r="G51" s="444">
        <v>0.31937092336271072</v>
      </c>
      <c r="H51" s="444">
        <v>0.39585133967156438</v>
      </c>
      <c r="I51" s="444">
        <v>0.33444518567934178</v>
      </c>
      <c r="J51" s="444">
        <v>0.31682426199261993</v>
      </c>
      <c r="K51" s="444">
        <v>0.29632792485055509</v>
      </c>
      <c r="L51" s="444">
        <v>0.35628980891719747</v>
      </c>
      <c r="M51" s="444">
        <v>0.47686832740213525</v>
      </c>
      <c r="N51" s="444">
        <v>0.24990228013029317</v>
      </c>
      <c r="O51" s="444">
        <v>0.22919857069933638</v>
      </c>
      <c r="P51" s="444">
        <v>0.43993610223642171</v>
      </c>
      <c r="Q51" s="444">
        <v>0.42853628536285365</v>
      </c>
      <c r="R51" s="444">
        <v>0.45378151260504201</v>
      </c>
      <c r="S51" s="444">
        <v>0.40869819885781228</v>
      </c>
      <c r="T51" s="444">
        <v>0.36266855926188785</v>
      </c>
      <c r="U51" s="444">
        <v>0.35035510024511346</v>
      </c>
      <c r="V51" s="444">
        <v>0.34060217539803478</v>
      </c>
      <c r="W51" s="444">
        <v>0.2208918809018208</v>
      </c>
      <c r="X51" s="444">
        <v>0.48968891995805663</v>
      </c>
      <c r="Y51" s="444">
        <v>0.46220958623159314</v>
      </c>
      <c r="Z51" s="444">
        <v>0.35532994923857869</v>
      </c>
      <c r="AA51" s="444">
        <v>0.49705152934692753</v>
      </c>
      <c r="AB51" s="444">
        <v>0.67340376665135504</v>
      </c>
      <c r="AC51" s="444">
        <v>0.72411386953630108</v>
      </c>
      <c r="AD51" s="444">
        <v>0.67608880038352326</v>
      </c>
      <c r="AE51" s="444">
        <v>0.84897154520216855</v>
      </c>
      <c r="AF51" s="444">
        <v>0.709039932140614</v>
      </c>
      <c r="AG51" s="444">
        <v>0.52073831520679847</v>
      </c>
      <c r="AH51" s="444">
        <v>0.71556627892113001</v>
      </c>
      <c r="AI51" s="444">
        <v>0.75158939637365163</v>
      </c>
      <c r="AJ51" s="444">
        <v>0.5574486152238286</v>
      </c>
      <c r="AK51" s="444">
        <v>0.59607097591888469</v>
      </c>
      <c r="AL51" s="444">
        <v>0.57714699813304515</v>
      </c>
      <c r="AM51" s="444">
        <v>0.53114016881140169</v>
      </c>
      <c r="AN51" s="444">
        <v>0</v>
      </c>
      <c r="AO51" s="444">
        <v>0.31641397495056034</v>
      </c>
      <c r="AP51" s="445">
        <v>0.59983560269765612</v>
      </c>
      <c r="AQ51" s="313"/>
      <c r="AR51" s="313"/>
      <c r="AS51" s="313"/>
      <c r="AT51" s="313"/>
      <c r="AU51" s="313"/>
      <c r="AV51" s="313"/>
      <c r="AW51" s="313"/>
      <c r="AX51" s="313"/>
      <c r="AY51" s="313"/>
      <c r="AZ51" s="313"/>
      <c r="BA51" s="313"/>
      <c r="BB51" s="313"/>
      <c r="BC51" s="313"/>
      <c r="BD51" s="313"/>
    </row>
    <row r="52" spans="1:56" x14ac:dyDescent="0.2">
      <c r="A52" s="304">
        <v>48</v>
      </c>
      <c r="B52" s="305" t="s">
        <v>440</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486</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K29" sqref="K29"/>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398</v>
      </c>
      <c r="E1" s="48" t="s">
        <v>612</v>
      </c>
    </row>
    <row r="2" spans="1:42" ht="14" x14ac:dyDescent="0.2">
      <c r="A2" s="48" t="s">
        <v>487</v>
      </c>
    </row>
    <row r="3" spans="1:42" ht="12.5"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6" t="s">
        <v>43</v>
      </c>
    </row>
    <row r="5" spans="1:42" ht="12.5" x14ac:dyDescent="0.2">
      <c r="A5" s="267" t="s">
        <v>443</v>
      </c>
      <c r="B5" s="272" t="s">
        <v>444</v>
      </c>
      <c r="C5" s="442">
        <v>1.0007353414635369</v>
      </c>
      <c r="D5" s="442">
        <v>5.8196908178415742E-6</v>
      </c>
      <c r="E5" s="442">
        <v>2.2837421426321522E-5</v>
      </c>
      <c r="F5" s="442">
        <v>1.0643233218094051E-7</v>
      </c>
      <c r="G5" s="442">
        <v>1.0264833824872646E-3</v>
      </c>
      <c r="H5" s="442">
        <v>4.357949131499941E-5</v>
      </c>
      <c r="I5" s="442">
        <v>1.6768638858976101E-6</v>
      </c>
      <c r="J5" s="442">
        <v>7.9821913047427507E-6</v>
      </c>
      <c r="K5" s="442">
        <v>2.5488688300019034E-8</v>
      </c>
      <c r="L5" s="442">
        <v>3.8915033235622211E-5</v>
      </c>
      <c r="M5" s="442">
        <v>1.0995761886717683E-6</v>
      </c>
      <c r="N5" s="442">
        <v>6.1566822310345196E-8</v>
      </c>
      <c r="O5" s="442">
        <v>7.69911462574846E-8</v>
      </c>
      <c r="P5" s="442">
        <v>7.5534076444113328E-8</v>
      </c>
      <c r="Q5" s="442">
        <v>9.3648082379141184E-8</v>
      </c>
      <c r="R5" s="442">
        <v>9.6278669775793044E-8</v>
      </c>
      <c r="S5" s="442">
        <v>1.2285247794477568E-7</v>
      </c>
      <c r="T5" s="442">
        <v>1.008295002214117E-7</v>
      </c>
      <c r="U5" s="442">
        <v>1.2304870564871098E-7</v>
      </c>
      <c r="V5" s="442">
        <v>1.2845537367951675E-7</v>
      </c>
      <c r="W5" s="442">
        <v>8.947322999831284E-8</v>
      </c>
      <c r="X5" s="442">
        <v>6.3839144678819248E-6</v>
      </c>
      <c r="Y5" s="442">
        <v>5.4419676303201042E-6</v>
      </c>
      <c r="Z5" s="442">
        <v>1.0315099832258325E-7</v>
      </c>
      <c r="AA5" s="442">
        <v>4.0383781703277744E-7</v>
      </c>
      <c r="AB5" s="442">
        <v>8.3272052066141861E-8</v>
      </c>
      <c r="AC5" s="442">
        <v>7.7021463391142321E-7</v>
      </c>
      <c r="AD5" s="442">
        <v>9.8799086590374875E-8</v>
      </c>
      <c r="AE5" s="442">
        <v>1.0319461053851707E-7</v>
      </c>
      <c r="AF5" s="442">
        <v>3.8698608014257112E-7</v>
      </c>
      <c r="AG5" s="442">
        <v>3.0344852578103566E-7</v>
      </c>
      <c r="AH5" s="442">
        <v>3.3625979908492377E-7</v>
      </c>
      <c r="AI5" s="442">
        <v>1.3106132889836284E-5</v>
      </c>
      <c r="AJ5" s="442">
        <v>1.0390041863879063E-5</v>
      </c>
      <c r="AK5" s="442">
        <v>1.1586545871597529E-5</v>
      </c>
      <c r="AL5" s="442">
        <v>1.4010374216124142E-7</v>
      </c>
      <c r="AM5" s="442">
        <v>1.2547787562031855E-4</v>
      </c>
      <c r="AN5" s="442">
        <v>3.4535340129163467E-7</v>
      </c>
      <c r="AO5" s="442">
        <v>7.927148983719401E-7</v>
      </c>
      <c r="AP5" s="317">
        <f t="shared" ref="AP5:AP44" si="0">SUM(C5:AN5)</f>
        <v>1.0020602968123953</v>
      </c>
    </row>
    <row r="6" spans="1:42" ht="12.5" x14ac:dyDescent="0.2">
      <c r="A6" s="267" t="s">
        <v>445</v>
      </c>
      <c r="B6" s="272" t="s">
        <v>446</v>
      </c>
      <c r="C6" s="442">
        <v>4.4853860563830542E-6</v>
      </c>
      <c r="D6" s="442">
        <v>1.0208971857864595</v>
      </c>
      <c r="E6" s="442">
        <v>1.7771519443818029E-6</v>
      </c>
      <c r="F6" s="442">
        <v>2.5595016386304729E-7</v>
      </c>
      <c r="G6" s="442">
        <v>7.7181981766287955E-5</v>
      </c>
      <c r="H6" s="442">
        <v>6.6708354641338751E-7</v>
      </c>
      <c r="I6" s="442">
        <v>2.3313672414835137E-3</v>
      </c>
      <c r="J6" s="442">
        <v>3.7630758554419897E-5</v>
      </c>
      <c r="K6" s="442">
        <v>5.1779418908703501E-8</v>
      </c>
      <c r="L6" s="442">
        <v>6.8271882763294425E-7</v>
      </c>
      <c r="M6" s="442">
        <v>1.8813296869054661E-6</v>
      </c>
      <c r="N6" s="442">
        <v>1.4431205244165405E-7</v>
      </c>
      <c r="O6" s="442">
        <v>3.3166788908769112E-7</v>
      </c>
      <c r="P6" s="442">
        <v>4.2660421282910137E-7</v>
      </c>
      <c r="Q6" s="442">
        <v>2.4249645800308502E-7</v>
      </c>
      <c r="R6" s="442">
        <v>1.9795473081107174E-7</v>
      </c>
      <c r="S6" s="442">
        <v>5.5413366010464493E-7</v>
      </c>
      <c r="T6" s="442">
        <v>6.4380114531003312E-7</v>
      </c>
      <c r="U6" s="442">
        <v>7.300489162102306E-7</v>
      </c>
      <c r="V6" s="442">
        <v>6.1637460326397213E-7</v>
      </c>
      <c r="W6" s="442">
        <v>1.9862572858915759E-7</v>
      </c>
      <c r="X6" s="442">
        <v>2.7923334028735464E-5</v>
      </c>
      <c r="Y6" s="442">
        <v>1.1020693916816541E-5</v>
      </c>
      <c r="Z6" s="442">
        <v>5.5055712560638409E-7</v>
      </c>
      <c r="AA6" s="442">
        <v>7.6448339777849143E-7</v>
      </c>
      <c r="AB6" s="442">
        <v>4.2877479147846981E-7</v>
      </c>
      <c r="AC6" s="442">
        <v>8.8961821819226763E-7</v>
      </c>
      <c r="AD6" s="442">
        <v>5.6752087933516024E-7</v>
      </c>
      <c r="AE6" s="442">
        <v>2.0601763621275704E-7</v>
      </c>
      <c r="AF6" s="442">
        <v>6.6411356868608293E-7</v>
      </c>
      <c r="AG6" s="442">
        <v>9.2767657332397736E-7</v>
      </c>
      <c r="AH6" s="442">
        <v>3.4333488937442201E-7</v>
      </c>
      <c r="AI6" s="442">
        <v>1.0098871075862761E-5</v>
      </c>
      <c r="AJ6" s="442">
        <v>5.9274861728451786E-6</v>
      </c>
      <c r="AK6" s="442">
        <v>2.0784725435361588E-6</v>
      </c>
      <c r="AL6" s="442">
        <v>4.2226762062576521E-7</v>
      </c>
      <c r="AM6" s="442">
        <v>1.8142436548200592E-4</v>
      </c>
      <c r="AN6" s="442">
        <v>1.219202640047244E-5</v>
      </c>
      <c r="AO6" s="442">
        <v>8.8999771855918643E-6</v>
      </c>
      <c r="AP6" s="318">
        <f t="shared" si="0"/>
        <v>1.023613682801626</v>
      </c>
    </row>
    <row r="7" spans="1:42" ht="12.5" x14ac:dyDescent="0.2">
      <c r="A7" s="267" t="s">
        <v>447</v>
      </c>
      <c r="B7" s="272" t="s">
        <v>250</v>
      </c>
      <c r="C7" s="442">
        <v>3.8999580251823006E-6</v>
      </c>
      <c r="D7" s="442">
        <v>8.0426818354611694E-7</v>
      </c>
      <c r="E7" s="442">
        <v>1.0002030062279923</v>
      </c>
      <c r="F7" s="442">
        <v>4.7514922331692051E-9</v>
      </c>
      <c r="G7" s="442">
        <v>1.4133909796675069E-4</v>
      </c>
      <c r="H7" s="442">
        <v>9.0470883850761337E-8</v>
      </c>
      <c r="I7" s="442">
        <v>7.5376010891610831E-8</v>
      </c>
      <c r="J7" s="442">
        <v>4.3862565130224794E-7</v>
      </c>
      <c r="K7" s="442">
        <v>2.4992514779973697E-9</v>
      </c>
      <c r="L7" s="442">
        <v>3.5447705427450922E-9</v>
      </c>
      <c r="M7" s="442">
        <v>2.6510771452509093E-8</v>
      </c>
      <c r="N7" s="442">
        <v>8.7183459635491086E-9</v>
      </c>
      <c r="O7" s="442">
        <v>2.7163765762511145E-8</v>
      </c>
      <c r="P7" s="442">
        <v>4.5956774752800226E-9</v>
      </c>
      <c r="Q7" s="442">
        <v>4.2676367664358056E-9</v>
      </c>
      <c r="R7" s="442">
        <v>5.4667871831384239E-9</v>
      </c>
      <c r="S7" s="442">
        <v>8.7005858809375979E-9</v>
      </c>
      <c r="T7" s="442">
        <v>6.2639213647348044E-9</v>
      </c>
      <c r="U7" s="442">
        <v>6.7007435422442504E-9</v>
      </c>
      <c r="V7" s="442">
        <v>9.5045811039579006E-9</v>
      </c>
      <c r="W7" s="442">
        <v>3.6134854861426311E-9</v>
      </c>
      <c r="X7" s="442">
        <v>1.0100603693607914E-5</v>
      </c>
      <c r="Y7" s="442">
        <v>8.2819008362470867E-9</v>
      </c>
      <c r="Z7" s="442">
        <v>8.2551037538732924E-9</v>
      </c>
      <c r="AA7" s="442">
        <v>1.0489567598270335E-8</v>
      </c>
      <c r="AB7" s="442">
        <v>5.8965980842072253E-9</v>
      </c>
      <c r="AC7" s="442">
        <v>1.9193800145357437E-8</v>
      </c>
      <c r="AD7" s="442">
        <v>1.7692869130553317E-8</v>
      </c>
      <c r="AE7" s="442">
        <v>5.6658354468048211E-9</v>
      </c>
      <c r="AF7" s="442">
        <v>4.6916991633474934E-8</v>
      </c>
      <c r="AG7" s="442">
        <v>3.845428361631621E-8</v>
      </c>
      <c r="AH7" s="442">
        <v>2.3166193159926546E-8</v>
      </c>
      <c r="AI7" s="442">
        <v>4.668189144682697E-7</v>
      </c>
      <c r="AJ7" s="442">
        <v>1.6807616584888628E-6</v>
      </c>
      <c r="AK7" s="442">
        <v>1.0892312369015457E-7</v>
      </c>
      <c r="AL7" s="442">
        <v>1.4620914855601918E-8</v>
      </c>
      <c r="AM7" s="442">
        <v>1.9320336020154441E-5</v>
      </c>
      <c r="AN7" s="442">
        <v>2.1507161651193643E-8</v>
      </c>
      <c r="AO7" s="442">
        <v>1.18314959218298E-7</v>
      </c>
      <c r="AP7" s="318">
        <f t="shared" si="0"/>
        <v>1.0003816739111604</v>
      </c>
    </row>
    <row r="8" spans="1:42" ht="12.5" x14ac:dyDescent="0.2">
      <c r="A8" s="267" t="s">
        <v>448</v>
      </c>
      <c r="B8" s="272" t="s">
        <v>27</v>
      </c>
      <c r="C8" s="442">
        <v>2.5379949774429679E-5</v>
      </c>
      <c r="D8" s="442">
        <v>2.4373406457915297E-5</v>
      </c>
      <c r="E8" s="442">
        <v>7.3296183227070341E-5</v>
      </c>
      <c r="F8" s="442">
        <v>1.0002745106396405</v>
      </c>
      <c r="G8" s="442">
        <v>6.9704822223322829E-5</v>
      </c>
      <c r="H8" s="442">
        <v>9.4174450180814769E-5</v>
      </c>
      <c r="I8" s="442">
        <v>7.8752699547592292E-4</v>
      </c>
      <c r="J8" s="442">
        <v>8.7652728142311646E-4</v>
      </c>
      <c r="K8" s="442">
        <v>8.0346550466200206E-2</v>
      </c>
      <c r="L8" s="442">
        <v>6.7860198277128973E-5</v>
      </c>
      <c r="M8" s="442">
        <v>9.5996383240994736E-3</v>
      </c>
      <c r="N8" s="442">
        <v>8.2289531402236372E-3</v>
      </c>
      <c r="O8" s="442">
        <v>2.0833438533388149E-2</v>
      </c>
      <c r="P8" s="442">
        <v>6.1433905842993828E-4</v>
      </c>
      <c r="Q8" s="442">
        <v>3.1913346960878966E-4</v>
      </c>
      <c r="R8" s="442">
        <v>2.3129442383216817E-4</v>
      </c>
      <c r="S8" s="442">
        <v>1.1599796195540946E-4</v>
      </c>
      <c r="T8" s="442">
        <v>1.6548483911253765E-4</v>
      </c>
      <c r="U8" s="442">
        <v>1.8279460249969677E-4</v>
      </c>
      <c r="V8" s="442">
        <v>7.6783261506572866E-5</v>
      </c>
      <c r="W8" s="442">
        <v>1.7882568995990979E-4</v>
      </c>
      <c r="X8" s="442">
        <v>8.7766309849079553E-5</v>
      </c>
      <c r="Y8" s="442">
        <v>1.0525203190002803E-3</v>
      </c>
      <c r="Z8" s="442">
        <v>4.1050159944020628E-2</v>
      </c>
      <c r="AA8" s="442">
        <v>9.1391537715547537E-5</v>
      </c>
      <c r="AB8" s="442">
        <v>7.4007181459492938E-5</v>
      </c>
      <c r="AC8" s="442">
        <v>2.4813671040901683E-5</v>
      </c>
      <c r="AD8" s="442">
        <v>1.0342314681208815E-5</v>
      </c>
      <c r="AE8" s="442">
        <v>1.3595756056512315E-5</v>
      </c>
      <c r="AF8" s="442">
        <v>6.9088393228633506E-5</v>
      </c>
      <c r="AG8" s="442">
        <v>1.6818488691002128E-5</v>
      </c>
      <c r="AH8" s="442">
        <v>3.7804065762666491E-5</v>
      </c>
      <c r="AI8" s="442">
        <v>3.5055704089099621E-5</v>
      </c>
      <c r="AJ8" s="442">
        <v>2.0083112827119237E-5</v>
      </c>
      <c r="AK8" s="442">
        <v>2.3387230135589027E-5</v>
      </c>
      <c r="AL8" s="442">
        <v>1.6209990922491872E-5</v>
      </c>
      <c r="AM8" s="442">
        <v>4.392346809797811E-5</v>
      </c>
      <c r="AN8" s="442">
        <v>2.7128548283867003E-5</v>
      </c>
      <c r="AO8" s="442">
        <v>9.9058945139262141E-5</v>
      </c>
      <c r="AP8" s="318">
        <f t="shared" si="0"/>
        <v>1.1658806837333591</v>
      </c>
    </row>
    <row r="9" spans="1:42" ht="12.5" x14ac:dyDescent="0.2">
      <c r="A9" s="267" t="s">
        <v>449</v>
      </c>
      <c r="B9" s="272" t="s">
        <v>191</v>
      </c>
      <c r="C9" s="442">
        <v>2.880323901121835E-2</v>
      </c>
      <c r="D9" s="442">
        <v>5.8753906534828081E-3</v>
      </c>
      <c r="E9" s="442">
        <v>2.3179752966907056E-2</v>
      </c>
      <c r="F9" s="442">
        <v>5.0725616635903073E-6</v>
      </c>
      <c r="G9" s="442">
        <v>1.0445424836458721</v>
      </c>
      <c r="H9" s="442">
        <v>5.6637707780544781E-4</v>
      </c>
      <c r="I9" s="442">
        <v>4.5613909816022853E-4</v>
      </c>
      <c r="J9" s="442">
        <v>1.6146126850800804E-3</v>
      </c>
      <c r="K9" s="442">
        <v>1.7271828610472595E-6</v>
      </c>
      <c r="L9" s="442">
        <v>4.7471800000312237E-6</v>
      </c>
      <c r="M9" s="442">
        <v>1.2196718534187534E-4</v>
      </c>
      <c r="N9" s="442">
        <v>3.417461912430013E-6</v>
      </c>
      <c r="O9" s="442">
        <v>4.354823086655819E-6</v>
      </c>
      <c r="P9" s="442">
        <v>3.9541371732121784E-6</v>
      </c>
      <c r="Q9" s="442">
        <v>5.8863538447656669E-6</v>
      </c>
      <c r="R9" s="442">
        <v>5.7979728238179835E-6</v>
      </c>
      <c r="S9" s="442">
        <v>6.1275875661174593E-6</v>
      </c>
      <c r="T9" s="442">
        <v>5.1860826723285311E-6</v>
      </c>
      <c r="U9" s="442">
        <v>6.8260992084512452E-6</v>
      </c>
      <c r="V9" s="442">
        <v>7.3684419789317058E-6</v>
      </c>
      <c r="W9" s="442">
        <v>4.0230577428712453E-6</v>
      </c>
      <c r="X9" s="442">
        <v>4.3930625826039743E-4</v>
      </c>
      <c r="Y9" s="442">
        <v>1.495482430088664E-5</v>
      </c>
      <c r="Z9" s="442">
        <v>3.3737016138534325E-6</v>
      </c>
      <c r="AA9" s="442">
        <v>1.3907486323152216E-5</v>
      </c>
      <c r="AB9" s="442">
        <v>4.977726239829749E-6</v>
      </c>
      <c r="AC9" s="442">
        <v>4.8733533881060694E-5</v>
      </c>
      <c r="AD9" s="442">
        <v>8.7699309003052965E-6</v>
      </c>
      <c r="AE9" s="442">
        <v>8.5641315631001948E-6</v>
      </c>
      <c r="AF9" s="442">
        <v>5.9475686930600295E-5</v>
      </c>
      <c r="AG9" s="442">
        <v>5.0656417773475513E-5</v>
      </c>
      <c r="AH9" s="442">
        <v>8.3245189834790703E-5</v>
      </c>
      <c r="AI9" s="442">
        <v>1.4492439696791545E-3</v>
      </c>
      <c r="AJ9" s="442">
        <v>1.5217434144534131E-3</v>
      </c>
      <c r="AK9" s="442">
        <v>3.752011289392721E-4</v>
      </c>
      <c r="AL9" s="442">
        <v>1.7576145987553015E-5</v>
      </c>
      <c r="AM9" s="442">
        <v>3.1697491775768694E-2</v>
      </c>
      <c r="AN9" s="442">
        <v>2.8435119724293198E-5</v>
      </c>
      <c r="AO9" s="442">
        <v>5.4727061041591528E-4</v>
      </c>
      <c r="AP9" s="318">
        <f t="shared" si="0"/>
        <v>1.1410501077085762</v>
      </c>
    </row>
    <row r="10" spans="1:42" ht="12.5" x14ac:dyDescent="0.2">
      <c r="A10" s="281" t="s">
        <v>450</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451</v>
      </c>
      <c r="B11" s="283" t="s">
        <v>285</v>
      </c>
      <c r="C11" s="442">
        <v>1.0266830060583763E-3</v>
      </c>
      <c r="D11" s="442">
        <v>7.8680657882153533E-4</v>
      </c>
      <c r="E11" s="442">
        <v>3.8574522151817498E-5</v>
      </c>
      <c r="F11" s="442">
        <v>9.0802768366680397E-5</v>
      </c>
      <c r="G11" s="442">
        <v>6.4566496624853746E-4</v>
      </c>
      <c r="H11" s="442">
        <v>2.4908565643810382E-4</v>
      </c>
      <c r="I11" s="442">
        <v>1.0109115173784964</v>
      </c>
      <c r="J11" s="442">
        <v>5.3182739646950698E-4</v>
      </c>
      <c r="K11" s="442">
        <v>1.5522638174717815E-5</v>
      </c>
      <c r="L11" s="442">
        <v>2.8029620538165691E-4</v>
      </c>
      <c r="M11" s="442">
        <v>7.8136172604501171E-4</v>
      </c>
      <c r="N11" s="442">
        <v>3.8475540968781584E-5</v>
      </c>
      <c r="O11" s="442">
        <v>1.1038554901966219E-4</v>
      </c>
      <c r="P11" s="442">
        <v>1.6500624504884895E-4</v>
      </c>
      <c r="Q11" s="442">
        <v>8.9314850199448094E-5</v>
      </c>
      <c r="R11" s="442">
        <v>6.858017078841337E-5</v>
      </c>
      <c r="S11" s="442">
        <v>2.2207698814793081E-4</v>
      </c>
      <c r="T11" s="442">
        <v>2.5779447187238035E-4</v>
      </c>
      <c r="U11" s="442">
        <v>2.9567516728617777E-4</v>
      </c>
      <c r="V11" s="442">
        <v>2.4297076280739029E-4</v>
      </c>
      <c r="W11" s="442">
        <v>7.5893129623927111E-5</v>
      </c>
      <c r="X11" s="442">
        <v>4.1087237089034298E-3</v>
      </c>
      <c r="Y11" s="442">
        <v>1.8011485819420477E-3</v>
      </c>
      <c r="Z11" s="442">
        <v>1.8939974057643279E-4</v>
      </c>
      <c r="AA11" s="442">
        <v>2.0776919207640728E-4</v>
      </c>
      <c r="AB11" s="442">
        <v>1.6826040686731517E-4</v>
      </c>
      <c r="AC11" s="442">
        <v>3.3314727259829463E-4</v>
      </c>
      <c r="AD11" s="442">
        <v>2.1142487660625369E-4</v>
      </c>
      <c r="AE11" s="442">
        <v>4.1282346446092648E-5</v>
      </c>
      <c r="AF11" s="442">
        <v>2.0660208344523557E-4</v>
      </c>
      <c r="AG11" s="442">
        <v>2.5706080926275824E-4</v>
      </c>
      <c r="AH11" s="442">
        <v>9.2392805829280995E-5</v>
      </c>
      <c r="AI11" s="442">
        <v>2.7842242783380225E-4</v>
      </c>
      <c r="AJ11" s="442">
        <v>1.6960892452356078E-4</v>
      </c>
      <c r="AK11" s="442">
        <v>7.49833448197542E-4</v>
      </c>
      <c r="AL11" s="442">
        <v>1.3639163587256232E-4</v>
      </c>
      <c r="AM11" s="442">
        <v>2.7730765107496507E-4</v>
      </c>
      <c r="AN11" s="442">
        <v>5.2502960923827661E-3</v>
      </c>
      <c r="AO11" s="442">
        <v>3.7474418560825644E-3</v>
      </c>
      <c r="AP11" s="318">
        <f t="shared" si="0"/>
        <v>1.0314033877228539</v>
      </c>
    </row>
    <row r="12" spans="1:42" ht="12.5" x14ac:dyDescent="0.2">
      <c r="A12" s="281" t="s">
        <v>452</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453</v>
      </c>
      <c r="B13" s="283" t="s">
        <v>30</v>
      </c>
      <c r="C13" s="442">
        <v>1.2181466839358161E-4</v>
      </c>
      <c r="D13" s="442">
        <v>1.8753353116141144E-4</v>
      </c>
      <c r="E13" s="442">
        <v>8.6571789102237394E-4</v>
      </c>
      <c r="F13" s="442">
        <v>4.7639849651240552E-4</v>
      </c>
      <c r="G13" s="442">
        <v>8.9996683397581509E-5</v>
      </c>
      <c r="H13" s="442">
        <v>1.0736145427300505E-4</v>
      </c>
      <c r="I13" s="442">
        <v>8.4582510003768869E-5</v>
      </c>
      <c r="J13" s="442">
        <v>1.3097722458623815E-3</v>
      </c>
      <c r="K13" s="442">
        <v>1.0010406788262114</v>
      </c>
      <c r="L13" s="442">
        <v>3.6153455449274971E-5</v>
      </c>
      <c r="M13" s="442">
        <v>3.9180822713508299E-4</v>
      </c>
      <c r="N13" s="442">
        <v>4.3652303002530453E-4</v>
      </c>
      <c r="O13" s="442">
        <v>6.54335252906408E-5</v>
      </c>
      <c r="P13" s="442">
        <v>8.8103571832529021E-5</v>
      </c>
      <c r="Q13" s="442">
        <v>4.2511499958041255E-5</v>
      </c>
      <c r="R13" s="442">
        <v>3.7405437150771337E-5</v>
      </c>
      <c r="S13" s="442">
        <v>2.7580661800632511E-5</v>
      </c>
      <c r="T13" s="442">
        <v>3.5601725792421572E-5</v>
      </c>
      <c r="U13" s="442">
        <v>3.3625424592267254E-5</v>
      </c>
      <c r="V13" s="442">
        <v>1.9230573189860885E-5</v>
      </c>
      <c r="W13" s="442">
        <v>4.7795236311490997E-5</v>
      </c>
      <c r="X13" s="442">
        <v>5.4431135198751833E-5</v>
      </c>
      <c r="Y13" s="442">
        <v>2.2583098368074935E-4</v>
      </c>
      <c r="Z13" s="442">
        <v>9.4690249674593931E-4</v>
      </c>
      <c r="AA13" s="442">
        <v>2.2548565916871447E-4</v>
      </c>
      <c r="AB13" s="442">
        <v>2.1537778990619771E-4</v>
      </c>
      <c r="AC13" s="442">
        <v>3.8815311126942399E-5</v>
      </c>
      <c r="AD13" s="442">
        <v>2.2656649449649971E-5</v>
      </c>
      <c r="AE13" s="442">
        <v>9.69432300007733E-6</v>
      </c>
      <c r="AF13" s="442">
        <v>5.405470436875404E-4</v>
      </c>
      <c r="AG13" s="442">
        <v>2.7971569893521267E-5</v>
      </c>
      <c r="AH13" s="442">
        <v>1.919556401545065E-4</v>
      </c>
      <c r="AI13" s="442">
        <v>6.4990944697580416E-5</v>
      </c>
      <c r="AJ13" s="442">
        <v>4.7558415332299302E-5</v>
      </c>
      <c r="AK13" s="442">
        <v>7.437286168150001E-5</v>
      </c>
      <c r="AL13" s="442">
        <v>5.3566855247505305E-5</v>
      </c>
      <c r="AM13" s="442">
        <v>1.0706090497197687E-4</v>
      </c>
      <c r="AN13" s="442">
        <v>1.0180208742112943E-4</v>
      </c>
      <c r="AO13" s="442">
        <v>3.0792078629208813E-4</v>
      </c>
      <c r="AP13" s="318">
        <f t="shared" si="0"/>
        <v>1.0084946493467306</v>
      </c>
    </row>
    <row r="14" spans="1:42" ht="12.5" x14ac:dyDescent="0.2">
      <c r="A14" s="281" t="s">
        <v>454</v>
      </c>
      <c r="B14" s="283" t="s">
        <v>455</v>
      </c>
      <c r="C14" s="442">
        <v>2.8072357040618315E-4</v>
      </c>
      <c r="D14" s="442">
        <v>5.207529184880548E-4</v>
      </c>
      <c r="E14" s="442">
        <v>5.8578439705266213E-4</v>
      </c>
      <c r="F14" s="442">
        <v>2.0580148210076044E-4</v>
      </c>
      <c r="G14" s="442">
        <v>6.1606246391774267E-4</v>
      </c>
      <c r="H14" s="442">
        <v>3.6101819452017775E-4</v>
      </c>
      <c r="I14" s="442">
        <v>7.8044527222574179E-4</v>
      </c>
      <c r="J14" s="442">
        <v>6.1120668570686129E-4</v>
      </c>
      <c r="K14" s="442">
        <v>2.2615140195542864E-5</v>
      </c>
      <c r="L14" s="442">
        <v>1.0073597416809368</v>
      </c>
      <c r="M14" s="442">
        <v>2.7729920452988159E-4</v>
      </c>
      <c r="N14" s="442">
        <v>4.1638419121038138E-5</v>
      </c>
      <c r="O14" s="442">
        <v>1.8345557492557862E-4</v>
      </c>
      <c r="P14" s="442">
        <v>1.9013588006773746E-4</v>
      </c>
      <c r="Q14" s="442">
        <v>4.5546169751485967E-4</v>
      </c>
      <c r="R14" s="442">
        <v>6.8421483026982202E-4</v>
      </c>
      <c r="S14" s="442">
        <v>1.3346775533295142E-3</v>
      </c>
      <c r="T14" s="442">
        <v>6.5930116398291128E-4</v>
      </c>
      <c r="U14" s="442">
        <v>1.3061641840056545E-3</v>
      </c>
      <c r="V14" s="442">
        <v>1.3459049852658431E-3</v>
      </c>
      <c r="W14" s="442">
        <v>1.269399312944031E-3</v>
      </c>
      <c r="X14" s="442">
        <v>1.7906267718532369E-3</v>
      </c>
      <c r="Y14" s="442">
        <v>4.8903947940257409E-4</v>
      </c>
      <c r="Z14" s="442">
        <v>4.2994893523535003E-5</v>
      </c>
      <c r="AA14" s="442">
        <v>1.3944444677022833E-3</v>
      </c>
      <c r="AB14" s="442">
        <v>4.7690079510425933E-4</v>
      </c>
      <c r="AC14" s="442">
        <v>2.0253495387681828E-4</v>
      </c>
      <c r="AD14" s="442">
        <v>1.3760174492684463E-4</v>
      </c>
      <c r="AE14" s="442">
        <v>3.3827127238413395E-5</v>
      </c>
      <c r="AF14" s="442">
        <v>9.9130664523229393E-5</v>
      </c>
      <c r="AG14" s="442">
        <v>9.8637969399014347E-5</v>
      </c>
      <c r="AH14" s="442">
        <v>1.1273591765066623E-4</v>
      </c>
      <c r="AI14" s="442">
        <v>1.4325484002144563E-4</v>
      </c>
      <c r="AJ14" s="442">
        <v>1.1494608336271312E-4</v>
      </c>
      <c r="AK14" s="442">
        <v>3.0360533469960677E-4</v>
      </c>
      <c r="AL14" s="442">
        <v>7.0414998280234845E-4</v>
      </c>
      <c r="AM14" s="442">
        <v>1.5343691967608619E-4</v>
      </c>
      <c r="AN14" s="442">
        <v>4.8341379836425169E-4</v>
      </c>
      <c r="AO14" s="442">
        <v>5.0203644324592074E-4</v>
      </c>
      <c r="AP14" s="318">
        <f t="shared" si="0"/>
        <v>1.0258730863556351</v>
      </c>
    </row>
    <row r="15" spans="1:42" ht="12.5" x14ac:dyDescent="0.2">
      <c r="A15" s="281" t="s">
        <v>456</v>
      </c>
      <c r="B15" s="283" t="s">
        <v>31</v>
      </c>
      <c r="C15" s="442">
        <v>3.0199198785527565E-4</v>
      </c>
      <c r="D15" s="442">
        <v>5.8916349354498082E-6</v>
      </c>
      <c r="E15" s="442">
        <v>1.2593931706332412E-5</v>
      </c>
      <c r="F15" s="442">
        <v>3.8116732093446994E-5</v>
      </c>
      <c r="G15" s="442">
        <v>2.0760831703026824E-4</v>
      </c>
      <c r="H15" s="442">
        <v>6.8731993164558111E-5</v>
      </c>
      <c r="I15" s="442">
        <v>4.7959912066671234E-4</v>
      </c>
      <c r="J15" s="442">
        <v>7.3645796043484216E-4</v>
      </c>
      <c r="K15" s="442">
        <v>9.9396150955540042E-5</v>
      </c>
      <c r="L15" s="442">
        <v>3.8071190949250311E-4</v>
      </c>
      <c r="M15" s="442">
        <v>1.0090782337221418</v>
      </c>
      <c r="N15" s="442">
        <v>6.3678291984009994E-4</v>
      </c>
      <c r="O15" s="442">
        <v>1.0517342932803147E-3</v>
      </c>
      <c r="P15" s="442">
        <v>4.3537588711274502E-4</v>
      </c>
      <c r="Q15" s="442">
        <v>7.4033911446670707E-4</v>
      </c>
      <c r="R15" s="442">
        <v>5.1014539708031659E-4</v>
      </c>
      <c r="S15" s="442">
        <v>2.068469623054273E-3</v>
      </c>
      <c r="T15" s="442">
        <v>3.7732798782361197E-3</v>
      </c>
      <c r="U15" s="442">
        <v>1.0209058437965698E-3</v>
      </c>
      <c r="V15" s="442">
        <v>3.3701567722933318E-4</v>
      </c>
      <c r="W15" s="442">
        <v>6.7059274275132585E-4</v>
      </c>
      <c r="X15" s="442">
        <v>2.8920443347348534E-4</v>
      </c>
      <c r="Y15" s="442">
        <v>5.9539843917582993E-3</v>
      </c>
      <c r="Z15" s="442">
        <v>8.8817102430295135E-5</v>
      </c>
      <c r="AA15" s="442">
        <v>7.3747150155380181E-4</v>
      </c>
      <c r="AB15" s="442">
        <v>9.3156380017006091E-5</v>
      </c>
      <c r="AC15" s="442">
        <v>5.4653578224173484E-5</v>
      </c>
      <c r="AD15" s="442">
        <v>3.0951020187173977E-5</v>
      </c>
      <c r="AE15" s="442">
        <v>6.5201972640914127E-5</v>
      </c>
      <c r="AF15" s="442">
        <v>5.7076869051988691E-5</v>
      </c>
      <c r="AG15" s="442">
        <v>4.7846844834856243E-5</v>
      </c>
      <c r="AH15" s="442">
        <v>8.5439959694813927E-5</v>
      </c>
      <c r="AI15" s="442">
        <v>2.506436865149188E-4</v>
      </c>
      <c r="AJ15" s="442">
        <v>1.1251432403489314E-4</v>
      </c>
      <c r="AK15" s="442">
        <v>7.9045272768957906E-5</v>
      </c>
      <c r="AL15" s="442">
        <v>2.0735326356241136E-4</v>
      </c>
      <c r="AM15" s="442">
        <v>1.8082913694955573E-4</v>
      </c>
      <c r="AN15" s="442">
        <v>3.4350407809453047E-4</v>
      </c>
      <c r="AO15" s="442">
        <v>5.1646236536102006E-4</v>
      </c>
      <c r="AP15" s="318">
        <f t="shared" si="0"/>
        <v>1.0313316686531167</v>
      </c>
    </row>
    <row r="16" spans="1:42" ht="12.5" x14ac:dyDescent="0.2">
      <c r="A16" s="281" t="s">
        <v>457</v>
      </c>
      <c r="B16" s="283" t="s">
        <v>32</v>
      </c>
      <c r="C16" s="442">
        <v>3.4942552572303491E-5</v>
      </c>
      <c r="D16" s="442">
        <v>1.1357864720196385E-5</v>
      </c>
      <c r="E16" s="442">
        <v>9.8749326473760297E-5</v>
      </c>
      <c r="F16" s="442">
        <v>1.2677306351095356E-3</v>
      </c>
      <c r="G16" s="442">
        <v>3.000556505787686E-5</v>
      </c>
      <c r="H16" s="442">
        <v>1.5742228320085776E-4</v>
      </c>
      <c r="I16" s="442">
        <v>3.9227715589681151E-3</v>
      </c>
      <c r="J16" s="442">
        <v>6.9459611060690194E-5</v>
      </c>
      <c r="K16" s="442">
        <v>1.1321495541880573E-4</v>
      </c>
      <c r="L16" s="442">
        <v>6.1556454426691016E-4</v>
      </c>
      <c r="M16" s="442">
        <v>2.5544122937884925E-3</v>
      </c>
      <c r="N16" s="442">
        <v>1.153584551584534</v>
      </c>
      <c r="O16" s="442">
        <v>3.5986558293084391E-4</v>
      </c>
      <c r="P16" s="442">
        <v>6.745140961364339E-2</v>
      </c>
      <c r="Q16" s="442">
        <v>3.4458340677000592E-2</v>
      </c>
      <c r="R16" s="442">
        <v>2.7493958416300708E-2</v>
      </c>
      <c r="S16" s="442">
        <v>7.016369622330567E-3</v>
      </c>
      <c r="T16" s="442">
        <v>1.7659062071172461E-3</v>
      </c>
      <c r="U16" s="442">
        <v>1.355079156054533E-2</v>
      </c>
      <c r="V16" s="442">
        <v>2.8082578846201521E-3</v>
      </c>
      <c r="W16" s="442">
        <v>1.6676183392981721E-2</v>
      </c>
      <c r="X16" s="442">
        <v>6.2383347557002429E-4</v>
      </c>
      <c r="Y16" s="442">
        <v>7.3301633697882658E-3</v>
      </c>
      <c r="Z16" s="442">
        <v>1.6258272350838258E-4</v>
      </c>
      <c r="AA16" s="442">
        <v>2.8357546746859844E-4</v>
      </c>
      <c r="AB16" s="442">
        <v>4.0551498087390979E-5</v>
      </c>
      <c r="AC16" s="442">
        <v>4.9212972590657299E-5</v>
      </c>
      <c r="AD16" s="442">
        <v>4.1693336896352601E-5</v>
      </c>
      <c r="AE16" s="442">
        <v>7.2142182658926058E-5</v>
      </c>
      <c r="AF16" s="442">
        <v>1.6172813194078689E-4</v>
      </c>
      <c r="AG16" s="442">
        <v>5.9647849937266143E-5</v>
      </c>
      <c r="AH16" s="442">
        <v>1.1829951372853694E-4</v>
      </c>
      <c r="AI16" s="442">
        <v>6.3211387551649221E-5</v>
      </c>
      <c r="AJ16" s="442">
        <v>6.2202285329124055E-5</v>
      </c>
      <c r="AK16" s="442">
        <v>4.0062314359513928E-5</v>
      </c>
      <c r="AL16" s="442">
        <v>3.0989292584932422E-4</v>
      </c>
      <c r="AM16" s="442">
        <v>4.517248313007589E-5</v>
      </c>
      <c r="AN16" s="442">
        <v>1.1020048501460517E-4</v>
      </c>
      <c r="AO16" s="442">
        <v>1.2113150383333737E-3</v>
      </c>
      <c r="AP16" s="318">
        <f t="shared" si="0"/>
        <v>1.3436154381360514</v>
      </c>
    </row>
    <row r="17" spans="1:42" ht="12.5" x14ac:dyDescent="0.2">
      <c r="A17" s="281" t="s">
        <v>458</v>
      </c>
      <c r="B17" s="283" t="s">
        <v>33</v>
      </c>
      <c r="C17" s="442">
        <v>4.4345320617998725E-6</v>
      </c>
      <c r="D17" s="442">
        <v>1.6466103732336147E-6</v>
      </c>
      <c r="E17" s="442">
        <v>8.5888189651129221E-6</v>
      </c>
      <c r="F17" s="442">
        <v>6.5371475963097272E-5</v>
      </c>
      <c r="G17" s="442">
        <v>7.1327364597962854E-5</v>
      </c>
      <c r="H17" s="442">
        <v>3.1451042922915967E-6</v>
      </c>
      <c r="I17" s="442">
        <v>1.5080693426496172E-4</v>
      </c>
      <c r="J17" s="442">
        <v>2.2664179839181016E-4</v>
      </c>
      <c r="K17" s="442">
        <v>6.0748982939094369E-6</v>
      </c>
      <c r="L17" s="442">
        <v>1.151631765593799E-4</v>
      </c>
      <c r="M17" s="442">
        <v>4.5344089588749819E-4</v>
      </c>
      <c r="N17" s="442">
        <v>4.352550532823558E-4</v>
      </c>
      <c r="O17" s="442">
        <v>1.0179868187328194</v>
      </c>
      <c r="P17" s="442">
        <v>2.9639119315240667E-3</v>
      </c>
      <c r="Q17" s="442">
        <v>1.7216044917717612E-3</v>
      </c>
      <c r="R17" s="442">
        <v>8.9863228819321713E-4</v>
      </c>
      <c r="S17" s="442">
        <v>1.7104245513257675E-3</v>
      </c>
      <c r="T17" s="442">
        <v>2.0633634281999923E-3</v>
      </c>
      <c r="U17" s="442">
        <v>2.949267264719843E-3</v>
      </c>
      <c r="V17" s="442">
        <v>1.8475647463065178E-3</v>
      </c>
      <c r="W17" s="442">
        <v>1.154267368659823E-3</v>
      </c>
      <c r="X17" s="442">
        <v>3.5040343235348027E-4</v>
      </c>
      <c r="Y17" s="442">
        <v>4.3286191713406378E-4</v>
      </c>
      <c r="Z17" s="442">
        <v>1.0577835185525465E-5</v>
      </c>
      <c r="AA17" s="442">
        <v>3.2884166002576891E-5</v>
      </c>
      <c r="AB17" s="442">
        <v>3.9054858429739196E-6</v>
      </c>
      <c r="AC17" s="442">
        <v>5.941877626268992E-6</v>
      </c>
      <c r="AD17" s="442">
        <v>5.1337616108786596E-6</v>
      </c>
      <c r="AE17" s="442">
        <v>4.8798164770601993E-6</v>
      </c>
      <c r="AF17" s="442">
        <v>7.8643942502080429E-6</v>
      </c>
      <c r="AG17" s="442">
        <v>7.6612699034429233E-6</v>
      </c>
      <c r="AH17" s="442">
        <v>2.1071857676474413E-5</v>
      </c>
      <c r="AI17" s="442">
        <v>9.1804890887253912E-6</v>
      </c>
      <c r="AJ17" s="442">
        <v>8.4672917113712534E-5</v>
      </c>
      <c r="AK17" s="442">
        <v>1.3264012373878591E-5</v>
      </c>
      <c r="AL17" s="442">
        <v>6.6433383378791122E-5</v>
      </c>
      <c r="AM17" s="442">
        <v>2.0070916120345105E-5</v>
      </c>
      <c r="AN17" s="442">
        <v>1.58781456519968E-5</v>
      </c>
      <c r="AO17" s="442">
        <v>1.536887889505508E-4</v>
      </c>
      <c r="AP17" s="318">
        <f t="shared" si="0"/>
        <v>1.0359304371442446</v>
      </c>
    </row>
    <row r="18" spans="1:42" ht="12.5" x14ac:dyDescent="0.2">
      <c r="A18" s="281" t="s">
        <v>459</v>
      </c>
      <c r="B18" s="283" t="s">
        <v>34</v>
      </c>
      <c r="C18" s="442">
        <v>4.622828327858219E-5</v>
      </c>
      <c r="D18" s="442">
        <v>4.6371201729289223E-6</v>
      </c>
      <c r="E18" s="442">
        <v>1.0161134198249523E-5</v>
      </c>
      <c r="F18" s="442">
        <v>5.9541802331323059E-4</v>
      </c>
      <c r="G18" s="442">
        <v>1.857316030857912E-4</v>
      </c>
      <c r="H18" s="442">
        <v>6.9698290891213497E-5</v>
      </c>
      <c r="I18" s="442">
        <v>3.5170263076421014E-4</v>
      </c>
      <c r="J18" s="442">
        <v>2.1705204945873213E-4</v>
      </c>
      <c r="K18" s="442">
        <v>7.0373675286736399E-5</v>
      </c>
      <c r="L18" s="442">
        <v>1.3266082879587505E-4</v>
      </c>
      <c r="M18" s="442">
        <v>2.7236670814580611E-4</v>
      </c>
      <c r="N18" s="442">
        <v>4.1744103824191857E-5</v>
      </c>
      <c r="O18" s="442">
        <v>5.8519165578780518E-5</v>
      </c>
      <c r="P18" s="442">
        <v>1.0016498721910969</v>
      </c>
      <c r="Q18" s="442">
        <v>8.4791977657105067E-4</v>
      </c>
      <c r="R18" s="442">
        <v>7.6608796453191E-4</v>
      </c>
      <c r="S18" s="442">
        <v>9.374554540634353E-4</v>
      </c>
      <c r="T18" s="442">
        <v>4.9071597320809253E-4</v>
      </c>
      <c r="U18" s="442">
        <v>6.5423504358851179E-4</v>
      </c>
      <c r="V18" s="442">
        <v>6.3656581789663309E-4</v>
      </c>
      <c r="W18" s="442">
        <v>2.5463183297464749E-4</v>
      </c>
      <c r="X18" s="442">
        <v>1.6332279064931436E-4</v>
      </c>
      <c r="Y18" s="442">
        <v>2.2797063451809609E-3</v>
      </c>
      <c r="Z18" s="442">
        <v>5.8783805267330393E-5</v>
      </c>
      <c r="AA18" s="442">
        <v>1.032239809393734E-4</v>
      </c>
      <c r="AB18" s="442">
        <v>1.7414416842946509E-5</v>
      </c>
      <c r="AC18" s="442">
        <v>8.1319666169472394E-5</v>
      </c>
      <c r="AD18" s="442">
        <v>1.5182731863374118E-5</v>
      </c>
      <c r="AE18" s="442">
        <v>2.9092399411570605E-5</v>
      </c>
      <c r="AF18" s="442">
        <v>5.374078622356982E-5</v>
      </c>
      <c r="AG18" s="442">
        <v>3.2703414295238844E-5</v>
      </c>
      <c r="AH18" s="442">
        <v>1.2498074317343814E-4</v>
      </c>
      <c r="AI18" s="442">
        <v>2.3505515178692549E-5</v>
      </c>
      <c r="AJ18" s="442">
        <v>2.3049490478244776E-5</v>
      </c>
      <c r="AK18" s="442">
        <v>6.9726428239020569E-5</v>
      </c>
      <c r="AL18" s="442">
        <v>6.5222780147106387E-5</v>
      </c>
      <c r="AM18" s="442">
        <v>7.78991239351348E-5</v>
      </c>
      <c r="AN18" s="442">
        <v>4.3741673619627404E-5</v>
      </c>
      <c r="AO18" s="442">
        <v>1.3899184754026048E-4</v>
      </c>
      <c r="AP18" s="318">
        <f t="shared" si="0"/>
        <v>1.0115563937623397</v>
      </c>
    </row>
    <row r="19" spans="1:42" ht="12.5" x14ac:dyDescent="0.2">
      <c r="A19" s="281" t="s">
        <v>460</v>
      </c>
      <c r="B19" s="285" t="s">
        <v>269</v>
      </c>
      <c r="C19" s="442">
        <v>6.6302487972581938E-6</v>
      </c>
      <c r="D19" s="442">
        <v>4.9184865777560865E-6</v>
      </c>
      <c r="E19" s="442">
        <v>3.5485582142423633E-6</v>
      </c>
      <c r="F19" s="442">
        <v>1.6600460593694079E-4</v>
      </c>
      <c r="G19" s="442">
        <v>9.1132490762803399E-6</v>
      </c>
      <c r="H19" s="442">
        <v>1.0149527162445372E-5</v>
      </c>
      <c r="I19" s="442">
        <v>6.5083263851576547E-5</v>
      </c>
      <c r="J19" s="442">
        <v>1.3732294055240051E-5</v>
      </c>
      <c r="K19" s="442">
        <v>1.5683207692687842E-5</v>
      </c>
      <c r="L19" s="442">
        <v>2.5120589310669877E-5</v>
      </c>
      <c r="M19" s="442">
        <v>9.4795888356392018E-5</v>
      </c>
      <c r="N19" s="442">
        <v>1.2008344411541115E-5</v>
      </c>
      <c r="O19" s="442">
        <v>8.7688846216080486E-6</v>
      </c>
      <c r="P19" s="442">
        <v>5.5187699396790596E-5</v>
      </c>
      <c r="Q19" s="442">
        <v>1.0058690977749898</v>
      </c>
      <c r="R19" s="442">
        <v>1.479355006480491E-3</v>
      </c>
      <c r="S19" s="442">
        <v>5.8253118025661168E-4</v>
      </c>
      <c r="T19" s="442">
        <v>9.1727581892454331E-5</v>
      </c>
      <c r="U19" s="442">
        <v>5.1269637707515635E-4</v>
      </c>
      <c r="V19" s="442">
        <v>9.4618300494803215E-5</v>
      </c>
      <c r="W19" s="442">
        <v>3.1511667020815563E-4</v>
      </c>
      <c r="X19" s="442">
        <v>2.4491036916225447E-5</v>
      </c>
      <c r="Y19" s="442">
        <v>2.7034001227176085E-4</v>
      </c>
      <c r="Z19" s="442">
        <v>2.7335438371748371E-5</v>
      </c>
      <c r="AA19" s="442">
        <v>4.6145056672821538E-4</v>
      </c>
      <c r="AB19" s="442">
        <v>2.0680969124775491E-5</v>
      </c>
      <c r="AC19" s="442">
        <v>2.3446969663555429E-5</v>
      </c>
      <c r="AD19" s="442">
        <v>2.9874587454833292E-5</v>
      </c>
      <c r="AE19" s="442">
        <v>9.6339526875179628E-6</v>
      </c>
      <c r="AF19" s="442">
        <v>2.504021191005017E-5</v>
      </c>
      <c r="AG19" s="442">
        <v>3.9427478394173939E-5</v>
      </c>
      <c r="AH19" s="442">
        <v>3.9759322762334692E-5</v>
      </c>
      <c r="AI19" s="442">
        <v>2.165719210441256E-5</v>
      </c>
      <c r="AJ19" s="442">
        <v>1.7756345667900218E-5</v>
      </c>
      <c r="AK19" s="442">
        <v>2.2323538499243331E-5</v>
      </c>
      <c r="AL19" s="442">
        <v>6.6154006726621187E-4</v>
      </c>
      <c r="AM19" s="442">
        <v>1.5590512230465815E-5</v>
      </c>
      <c r="AN19" s="442">
        <v>1.6020987970029106E-5</v>
      </c>
      <c r="AO19" s="442">
        <v>2.0282615330362771E-5</v>
      </c>
      <c r="AP19" s="318">
        <f t="shared" si="0"/>
        <v>1.0111622569288821</v>
      </c>
    </row>
    <row r="20" spans="1:42" ht="12.5" x14ac:dyDescent="0.2">
      <c r="A20" s="281" t="s">
        <v>461</v>
      </c>
      <c r="B20" s="285" t="s">
        <v>270</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462</v>
      </c>
      <c r="B21" s="285" t="s">
        <v>271</v>
      </c>
      <c r="C21" s="442">
        <v>5.4309895045656336E-5</v>
      </c>
      <c r="D21" s="442">
        <v>3.0370614861444466E-5</v>
      </c>
      <c r="E21" s="442">
        <v>2.9284739286021879E-5</v>
      </c>
      <c r="F21" s="442">
        <v>9.1465771869855947E-5</v>
      </c>
      <c r="G21" s="442">
        <v>6.1122720708111966E-5</v>
      </c>
      <c r="H21" s="442">
        <v>6.1870954223203521E-5</v>
      </c>
      <c r="I21" s="442">
        <v>5.5844846615835701E-5</v>
      </c>
      <c r="J21" s="442">
        <v>6.5844979850106938E-5</v>
      </c>
      <c r="K21" s="442">
        <v>1.8199137814291551E-5</v>
      </c>
      <c r="L21" s="442">
        <v>5.9569521226830853E-5</v>
      </c>
      <c r="M21" s="442">
        <v>8.2471058603124784E-5</v>
      </c>
      <c r="N21" s="442">
        <v>2.5230566828331191E-5</v>
      </c>
      <c r="O21" s="442">
        <v>3.5271124281543547E-5</v>
      </c>
      <c r="P21" s="442">
        <v>4.924390997415951E-5</v>
      </c>
      <c r="Q21" s="442">
        <v>9.9628107313989834E-4</v>
      </c>
      <c r="R21" s="442">
        <v>1.9594809051119849E-3</v>
      </c>
      <c r="S21" s="442">
        <v>1.0291409115740062</v>
      </c>
      <c r="T21" s="442">
        <v>6.8734374647953607E-5</v>
      </c>
      <c r="U21" s="442">
        <v>3.8141875238059425E-4</v>
      </c>
      <c r="V21" s="442">
        <v>4.9688749147119122E-4</v>
      </c>
      <c r="W21" s="442">
        <v>1.8941702861958299E-4</v>
      </c>
      <c r="X21" s="442">
        <v>1.1113573278893389E-4</v>
      </c>
      <c r="Y21" s="442">
        <v>1.9324055829644156E-4</v>
      </c>
      <c r="Z21" s="442">
        <v>8.8388486792658424E-5</v>
      </c>
      <c r="AA21" s="442">
        <v>2.2209921386538679E-4</v>
      </c>
      <c r="AB21" s="442">
        <v>9.4866817355206205E-5</v>
      </c>
      <c r="AC21" s="442">
        <v>4.9100392841887439E-4</v>
      </c>
      <c r="AD21" s="442">
        <v>1.5089160092359211E-4</v>
      </c>
      <c r="AE21" s="442">
        <v>3.636021234796597E-5</v>
      </c>
      <c r="AF21" s="442">
        <v>1.067146157311079E-4</v>
      </c>
      <c r="AG21" s="442">
        <v>2.0268474892328484E-4</v>
      </c>
      <c r="AH21" s="442">
        <v>1.1870526069476337E-3</v>
      </c>
      <c r="AI21" s="442">
        <v>9.5994125778244661E-5</v>
      </c>
      <c r="AJ21" s="442">
        <v>4.7610475068785825E-3</v>
      </c>
      <c r="AK21" s="442">
        <v>1.2865813140389677E-4</v>
      </c>
      <c r="AL21" s="442">
        <v>3.0289715793114808E-3</v>
      </c>
      <c r="AM21" s="442">
        <v>3.2656764090945961E-4</v>
      </c>
      <c r="AN21" s="442">
        <v>6.9534007105364424E-3</v>
      </c>
      <c r="AO21" s="442">
        <v>2.2467420328260361E-3</v>
      </c>
      <c r="AP21" s="318">
        <f t="shared" si="0"/>
        <v>1.0521323092577757</v>
      </c>
    </row>
    <row r="22" spans="1:42" ht="12.5" x14ac:dyDescent="0.2">
      <c r="A22" s="281" t="s">
        <v>463</v>
      </c>
      <c r="B22" s="285" t="s">
        <v>281</v>
      </c>
      <c r="C22" s="442">
        <v>2.6551607247214453E-6</v>
      </c>
      <c r="D22" s="442">
        <v>2.1126785493802531E-6</v>
      </c>
      <c r="E22" s="442">
        <v>1.6409778897469507E-6</v>
      </c>
      <c r="F22" s="442">
        <v>6.9651089148105965E-6</v>
      </c>
      <c r="G22" s="442">
        <v>3.55363015868398E-6</v>
      </c>
      <c r="H22" s="442">
        <v>3.844339378590842E-6</v>
      </c>
      <c r="I22" s="442">
        <v>3.0447018038793135E-6</v>
      </c>
      <c r="J22" s="442">
        <v>5.1003702620843224E-6</v>
      </c>
      <c r="K22" s="442">
        <v>1.29683437798328E-6</v>
      </c>
      <c r="L22" s="442">
        <v>4.0932278556926061E-6</v>
      </c>
      <c r="M22" s="442">
        <v>6.1969969382834399E-6</v>
      </c>
      <c r="N22" s="442">
        <v>1.6638830607780722E-6</v>
      </c>
      <c r="O22" s="442">
        <v>2.1183126877570908E-6</v>
      </c>
      <c r="P22" s="442">
        <v>3.154332806342541E-5</v>
      </c>
      <c r="Q22" s="442">
        <v>9.1439338069657897E-5</v>
      </c>
      <c r="R22" s="442">
        <v>1.0996811573547722E-4</v>
      </c>
      <c r="S22" s="442">
        <v>1.4152616114120056E-3</v>
      </c>
      <c r="T22" s="442">
        <v>1.0028212102505345</v>
      </c>
      <c r="U22" s="442">
        <v>1.4997741415171434E-3</v>
      </c>
      <c r="V22" s="442">
        <v>3.1831828522326726E-3</v>
      </c>
      <c r="W22" s="442">
        <v>1.3942533264600139E-4</v>
      </c>
      <c r="X22" s="442">
        <v>4.8086337588568401E-5</v>
      </c>
      <c r="Y22" s="442">
        <v>1.9236038244224719E-5</v>
      </c>
      <c r="Z22" s="442">
        <v>7.6839233149009126E-6</v>
      </c>
      <c r="AA22" s="442">
        <v>1.5975254985382708E-5</v>
      </c>
      <c r="AB22" s="442">
        <v>7.0902046239803278E-6</v>
      </c>
      <c r="AC22" s="442">
        <v>1.0621507879930872E-5</v>
      </c>
      <c r="AD22" s="442">
        <v>1.2911644155777779E-5</v>
      </c>
      <c r="AE22" s="442">
        <v>3.2962680942234356E-6</v>
      </c>
      <c r="AF22" s="442">
        <v>8.1871738725213185E-6</v>
      </c>
      <c r="AG22" s="442">
        <v>2.0845433814826585E-5</v>
      </c>
      <c r="AH22" s="442">
        <v>3.6786170513160798E-5</v>
      </c>
      <c r="AI22" s="442">
        <v>1.9471239035493995E-5</v>
      </c>
      <c r="AJ22" s="442">
        <v>1.1976213346865394E-5</v>
      </c>
      <c r="AK22" s="442">
        <v>9.416284161452787E-6</v>
      </c>
      <c r="AL22" s="442">
        <v>2.7928747090641258E-4</v>
      </c>
      <c r="AM22" s="442">
        <v>5.4442581544845394E-6</v>
      </c>
      <c r="AN22" s="442">
        <v>1.073207931740655E-4</v>
      </c>
      <c r="AO22" s="442">
        <v>9.780867321857775E-5</v>
      </c>
      <c r="AP22" s="318">
        <f t="shared" si="0"/>
        <v>1.00995972740868</v>
      </c>
    </row>
    <row r="23" spans="1:42" ht="12.5" x14ac:dyDescent="0.2">
      <c r="A23" s="281" t="s">
        <v>464</v>
      </c>
      <c r="B23" s="283" t="s">
        <v>35</v>
      </c>
      <c r="C23" s="442">
        <v>3.8269029234327831E-5</v>
      </c>
      <c r="D23" s="442">
        <v>2.7051953236296554E-5</v>
      </c>
      <c r="E23" s="442">
        <v>5.3209665343074863E-5</v>
      </c>
      <c r="F23" s="442">
        <v>9.2355708152416527E-5</v>
      </c>
      <c r="G23" s="442">
        <v>4.6259207591475164E-5</v>
      </c>
      <c r="H23" s="442">
        <v>5.3032822768505903E-5</v>
      </c>
      <c r="I23" s="442">
        <v>9.4167747363971296E-5</v>
      </c>
      <c r="J23" s="442">
        <v>6.8331744348279404E-5</v>
      </c>
      <c r="K23" s="442">
        <v>1.9037401851932516E-5</v>
      </c>
      <c r="L23" s="442">
        <v>5.7498203549010272E-5</v>
      </c>
      <c r="M23" s="442">
        <v>8.7324334564593931E-5</v>
      </c>
      <c r="N23" s="442">
        <v>2.9362998594949445E-5</v>
      </c>
      <c r="O23" s="442">
        <v>3.1826573155711521E-5</v>
      </c>
      <c r="P23" s="442">
        <v>2.5563529845576253E-4</v>
      </c>
      <c r="Q23" s="442">
        <v>5.3590216947658562E-3</v>
      </c>
      <c r="R23" s="442">
        <v>5.146549770431991E-3</v>
      </c>
      <c r="S23" s="442">
        <v>4.4968554189878688E-3</v>
      </c>
      <c r="T23" s="442">
        <v>4.5831859322138981E-3</v>
      </c>
      <c r="U23" s="442">
        <v>1.0256685040697089</v>
      </c>
      <c r="V23" s="442">
        <v>4.2926223010376447E-3</v>
      </c>
      <c r="W23" s="442">
        <v>7.4828475104049387E-3</v>
      </c>
      <c r="X23" s="442">
        <v>2.3935266426758692E-4</v>
      </c>
      <c r="Y23" s="442">
        <v>1.9526820521353328E-3</v>
      </c>
      <c r="Z23" s="442">
        <v>1.1855685596992033E-4</v>
      </c>
      <c r="AA23" s="442">
        <v>3.0397892527196397E-4</v>
      </c>
      <c r="AB23" s="442">
        <v>9.0950971730272299E-5</v>
      </c>
      <c r="AC23" s="442">
        <v>1.6828985146172975E-4</v>
      </c>
      <c r="AD23" s="442">
        <v>1.5505638546910099E-4</v>
      </c>
      <c r="AE23" s="442">
        <v>5.7312504353451157E-5</v>
      </c>
      <c r="AF23" s="442">
        <v>1.621625981242731E-4</v>
      </c>
      <c r="AG23" s="442">
        <v>2.081602489751803E-4</v>
      </c>
      <c r="AH23" s="442">
        <v>5.4682049052139417E-4</v>
      </c>
      <c r="AI23" s="442">
        <v>2.0929425289823754E-4</v>
      </c>
      <c r="AJ23" s="442">
        <v>1.1417131804328843E-4</v>
      </c>
      <c r="AK23" s="442">
        <v>1.1418019434851885E-4</v>
      </c>
      <c r="AL23" s="442">
        <v>3.4244355921160766E-3</v>
      </c>
      <c r="AM23" s="442">
        <v>9.9881389552652507E-5</v>
      </c>
      <c r="AN23" s="442">
        <v>1.1251313747662004E-4</v>
      </c>
      <c r="AO23" s="442">
        <v>3.8567307555587732E-4</v>
      </c>
      <c r="AP23" s="318">
        <f t="shared" si="0"/>
        <v>1.0660607488184768</v>
      </c>
    </row>
    <row r="24" spans="1:42" ht="12.5" x14ac:dyDescent="0.2">
      <c r="A24" s="281" t="s">
        <v>465</v>
      </c>
      <c r="B24" s="283" t="s">
        <v>466</v>
      </c>
      <c r="C24" s="442">
        <v>2.2649487723533146E-5</v>
      </c>
      <c r="D24" s="442">
        <v>1.334285411583248E-5</v>
      </c>
      <c r="E24" s="442">
        <v>3.3997991232555102E-5</v>
      </c>
      <c r="F24" s="442">
        <v>3.6449040139389936E-5</v>
      </c>
      <c r="G24" s="442">
        <v>3.4879983516572596E-5</v>
      </c>
      <c r="H24" s="442">
        <v>2.672149175894868E-5</v>
      </c>
      <c r="I24" s="442">
        <v>2.646928806328764E-5</v>
      </c>
      <c r="J24" s="442">
        <v>6.0386244761203561E-5</v>
      </c>
      <c r="K24" s="442">
        <v>9.2064635300200225E-6</v>
      </c>
      <c r="L24" s="442">
        <v>2.6120855240346642E-5</v>
      </c>
      <c r="M24" s="442">
        <v>3.6353259517968803E-5</v>
      </c>
      <c r="N24" s="442">
        <v>1.503860208999149E-5</v>
      </c>
      <c r="O24" s="442">
        <v>1.7115572650196784E-5</v>
      </c>
      <c r="P24" s="442">
        <v>2.3435580636424475E-5</v>
      </c>
      <c r="Q24" s="442">
        <v>4.4013396669126859E-4</v>
      </c>
      <c r="R24" s="442">
        <v>1.8453459623307537E-4</v>
      </c>
      <c r="S24" s="442">
        <v>2.1851236045129858E-5</v>
      </c>
      <c r="T24" s="442">
        <v>2.7551029078231187E-5</v>
      </c>
      <c r="U24" s="442">
        <v>4.3793662331066171E-5</v>
      </c>
      <c r="V24" s="442">
        <v>1.015004443381865</v>
      </c>
      <c r="W24" s="442">
        <v>3.8317201882553656E-3</v>
      </c>
      <c r="X24" s="442">
        <v>3.0990798365431605E-5</v>
      </c>
      <c r="Y24" s="442">
        <v>1.026007557941916E-3</v>
      </c>
      <c r="Z24" s="442">
        <v>4.6836825023739515E-5</v>
      </c>
      <c r="AA24" s="442">
        <v>9.5673781905619072E-5</v>
      </c>
      <c r="AB24" s="442">
        <v>3.4566024956532338E-5</v>
      </c>
      <c r="AC24" s="442">
        <v>2.1330129091179858E-4</v>
      </c>
      <c r="AD24" s="442">
        <v>1.2657375980937549E-4</v>
      </c>
      <c r="AE24" s="442">
        <v>6.1822511156910112E-5</v>
      </c>
      <c r="AF24" s="442">
        <v>1.2948061658410031E-4</v>
      </c>
      <c r="AG24" s="442">
        <v>1.0238414518355676E-4</v>
      </c>
      <c r="AH24" s="442">
        <v>9.9980198839140239E-4</v>
      </c>
      <c r="AI24" s="442">
        <v>8.1340087946192406E-5</v>
      </c>
      <c r="AJ24" s="442">
        <v>4.1452424735116329E-5</v>
      </c>
      <c r="AK24" s="442">
        <v>4.4339058562427114E-5</v>
      </c>
      <c r="AL24" s="442">
        <v>1.0544718074922078E-3</v>
      </c>
      <c r="AM24" s="442">
        <v>1.1010073606462903E-4</v>
      </c>
      <c r="AN24" s="442">
        <v>9.156990068050658E-5</v>
      </c>
      <c r="AO24" s="442">
        <v>2.2050548251029741E-4</v>
      </c>
      <c r="AP24" s="318">
        <f t="shared" si="0"/>
        <v>1.024226908091187</v>
      </c>
    </row>
    <row r="25" spans="1:42" ht="12.5" x14ac:dyDescent="0.2">
      <c r="A25" s="281" t="s">
        <v>467</v>
      </c>
      <c r="B25" s="283" t="s">
        <v>192</v>
      </c>
      <c r="C25" s="442">
        <v>9.4223015070869041E-5</v>
      </c>
      <c r="D25" s="442">
        <v>8.6131390447980092E-5</v>
      </c>
      <c r="E25" s="442">
        <v>5.8057822001865659E-3</v>
      </c>
      <c r="F25" s="442">
        <v>1.9709806023013055E-4</v>
      </c>
      <c r="G25" s="442">
        <v>1.1694073266843404E-4</v>
      </c>
      <c r="H25" s="442">
        <v>1.1201356572332661E-4</v>
      </c>
      <c r="I25" s="442">
        <v>1.0604003688358144E-4</v>
      </c>
      <c r="J25" s="442">
        <v>1.4840591803164007E-4</v>
      </c>
      <c r="K25" s="442">
        <v>5.503236680564037E-5</v>
      </c>
      <c r="L25" s="442">
        <v>1.2050742077558526E-4</v>
      </c>
      <c r="M25" s="442">
        <v>2.0147901286829152E-4</v>
      </c>
      <c r="N25" s="442">
        <v>6.0603776399383087E-5</v>
      </c>
      <c r="O25" s="442">
        <v>7.8595551498713683E-5</v>
      </c>
      <c r="P25" s="442">
        <v>1.0436200566875804E-4</v>
      </c>
      <c r="Q25" s="442">
        <v>1.2396200281717475E-4</v>
      </c>
      <c r="R25" s="442">
        <v>1.5269870935837382E-4</v>
      </c>
      <c r="S25" s="442">
        <v>1.0471952897059616E-4</v>
      </c>
      <c r="T25" s="442">
        <v>1.4012376165964616E-4</v>
      </c>
      <c r="U25" s="442">
        <v>1.2890431778019612E-4</v>
      </c>
      <c r="V25" s="442">
        <v>1.2277020821625738E-4</v>
      </c>
      <c r="W25" s="442">
        <v>1.0503346031183729</v>
      </c>
      <c r="X25" s="442">
        <v>1.7226952285619515E-4</v>
      </c>
      <c r="Y25" s="442">
        <v>2.8229747301158914E-4</v>
      </c>
      <c r="Z25" s="442">
        <v>2.2875443481136789E-4</v>
      </c>
      <c r="AA25" s="442">
        <v>4.0828669644001644E-4</v>
      </c>
      <c r="AB25" s="442">
        <v>2.18077331836552E-4</v>
      </c>
      <c r="AC25" s="442">
        <v>2.5194207731957398E-4</v>
      </c>
      <c r="AD25" s="442">
        <v>3.4019734542782798E-4</v>
      </c>
      <c r="AE25" s="442">
        <v>7.951601113013909E-5</v>
      </c>
      <c r="AF25" s="442">
        <v>1.7338683615354751E-3</v>
      </c>
      <c r="AG25" s="442">
        <v>4.1419760026933775E-4</v>
      </c>
      <c r="AH25" s="442">
        <v>8.6494272940629605E-4</v>
      </c>
      <c r="AI25" s="442">
        <v>2.0035698338270372E-4</v>
      </c>
      <c r="AJ25" s="442">
        <v>1.4930658557977774E-4</v>
      </c>
      <c r="AK25" s="442">
        <v>2.5321893473521169E-4</v>
      </c>
      <c r="AL25" s="442">
        <v>7.1789020649515372E-3</v>
      </c>
      <c r="AM25" s="442">
        <v>1.4166146434601177E-4</v>
      </c>
      <c r="AN25" s="442">
        <v>3.6736290707853596E-4</v>
      </c>
      <c r="AO25" s="442">
        <v>3.5705296753297242E-4</v>
      </c>
      <c r="AP25" s="318">
        <f t="shared" si="0"/>
        <v>1.0716801552245523</v>
      </c>
    </row>
    <row r="26" spans="1:42" ht="12.5" x14ac:dyDescent="0.2">
      <c r="A26" s="281" t="s">
        <v>468</v>
      </c>
      <c r="B26" s="283" t="s">
        <v>50</v>
      </c>
      <c r="C26" s="442">
        <v>1.5855346505891813E-4</v>
      </c>
      <c r="D26" s="442">
        <v>8.286643375330446E-4</v>
      </c>
      <c r="E26" s="442">
        <v>5.8833230624746884E-5</v>
      </c>
      <c r="F26" s="442">
        <v>2.8400267786459773E-4</v>
      </c>
      <c r="G26" s="442">
        <v>7.9054858083069633E-4</v>
      </c>
      <c r="H26" s="442">
        <v>1.2879720186588005E-3</v>
      </c>
      <c r="I26" s="442">
        <v>1.2271136079637802E-3</v>
      </c>
      <c r="J26" s="442">
        <v>3.2032918315006917E-4</v>
      </c>
      <c r="K26" s="442">
        <v>1.5920507285164252E-4</v>
      </c>
      <c r="L26" s="442">
        <v>1.9891409230818219E-4</v>
      </c>
      <c r="M26" s="442">
        <v>8.303852140146117E-4</v>
      </c>
      <c r="N26" s="442">
        <v>7.1840390489681617E-4</v>
      </c>
      <c r="O26" s="442">
        <v>2.5554967339009088E-3</v>
      </c>
      <c r="P26" s="442">
        <v>2.9913033762856366E-4</v>
      </c>
      <c r="Q26" s="442">
        <v>1.7080023071872698E-4</v>
      </c>
      <c r="R26" s="442">
        <v>2.84795303996454E-4</v>
      </c>
      <c r="S26" s="442">
        <v>5.9671333196518615E-4</v>
      </c>
      <c r="T26" s="442">
        <v>4.4074634263843271E-4</v>
      </c>
      <c r="U26" s="442">
        <v>3.6874715645258033E-4</v>
      </c>
      <c r="V26" s="442">
        <v>6.2492483803777753E-4</v>
      </c>
      <c r="W26" s="442">
        <v>1.6857394210304202E-4</v>
      </c>
      <c r="X26" s="442">
        <v>1.0040803507679192</v>
      </c>
      <c r="Y26" s="442">
        <v>3.1735177862861948E-4</v>
      </c>
      <c r="Z26" s="442">
        <v>6.53328862311007E-4</v>
      </c>
      <c r="AA26" s="442">
        <v>4.1025388302052884E-4</v>
      </c>
      <c r="AB26" s="442">
        <v>3.6446857319427824E-4</v>
      </c>
      <c r="AC26" s="442">
        <v>5.2546689230859034E-4</v>
      </c>
      <c r="AD26" s="442">
        <v>1.3226119144935957E-3</v>
      </c>
      <c r="AE26" s="442">
        <v>6.0754851645270386E-5</v>
      </c>
      <c r="AF26" s="442">
        <v>2.5749986155567219E-4</v>
      </c>
      <c r="AG26" s="442">
        <v>9.9720973594931406E-4</v>
      </c>
      <c r="AH26" s="442">
        <v>7.1952528694403759E-4</v>
      </c>
      <c r="AI26" s="442">
        <v>1.2362194435718251E-3</v>
      </c>
      <c r="AJ26" s="442">
        <v>2.9594779312896286E-4</v>
      </c>
      <c r="AK26" s="442">
        <v>3.7840695282103914E-3</v>
      </c>
      <c r="AL26" s="442">
        <v>4.7904893629996853E-4</v>
      </c>
      <c r="AM26" s="442">
        <v>5.7829479566293238E-4</v>
      </c>
      <c r="AN26" s="442">
        <v>9.2987176271902929E-4</v>
      </c>
      <c r="AO26" s="442">
        <v>2.913687506219897E-3</v>
      </c>
      <c r="AP26" s="318">
        <f t="shared" si="0"/>
        <v>1.0293851282707609</v>
      </c>
    </row>
    <row r="27" spans="1:42" ht="12.5" x14ac:dyDescent="0.2">
      <c r="A27" s="281" t="s">
        <v>469</v>
      </c>
      <c r="B27" s="283" t="s">
        <v>36</v>
      </c>
      <c r="C27" s="442">
        <v>3.042953481737898E-3</v>
      </c>
      <c r="D27" s="442">
        <v>2.7294263388975148E-4</v>
      </c>
      <c r="E27" s="442">
        <v>3.1490840677819926E-4</v>
      </c>
      <c r="F27" s="442">
        <v>4.6977476469950855E-3</v>
      </c>
      <c r="G27" s="442">
        <v>1.0233602934721852E-3</v>
      </c>
      <c r="H27" s="442">
        <v>3.007536852074028E-3</v>
      </c>
      <c r="I27" s="442">
        <v>4.5875888542753806E-3</v>
      </c>
      <c r="J27" s="442">
        <v>3.6310721624708223E-3</v>
      </c>
      <c r="K27" s="442">
        <v>1.4075880360576221E-3</v>
      </c>
      <c r="L27" s="442">
        <v>3.5255510200594342E-3</v>
      </c>
      <c r="M27" s="442">
        <v>6.2939527335598017E-3</v>
      </c>
      <c r="N27" s="442">
        <v>4.9029543172175762E-3</v>
      </c>
      <c r="O27" s="442">
        <v>3.5319685820277202E-3</v>
      </c>
      <c r="P27" s="442">
        <v>4.4635127293875419E-3</v>
      </c>
      <c r="Q27" s="442">
        <v>2.1892230463166225E-3</v>
      </c>
      <c r="R27" s="442">
        <v>2.1443021686894407E-3</v>
      </c>
      <c r="S27" s="442">
        <v>1.732251362384807E-3</v>
      </c>
      <c r="T27" s="442">
        <v>3.5769736602273348E-3</v>
      </c>
      <c r="U27" s="442">
        <v>2.1882525606529003E-3</v>
      </c>
      <c r="V27" s="442">
        <v>2.0184104454333152E-3</v>
      </c>
      <c r="W27" s="442">
        <v>9.9586892526311679E-4</v>
      </c>
      <c r="X27" s="442">
        <v>2.1004176212226868E-3</v>
      </c>
      <c r="Y27" s="442">
        <v>1.0011895215133955</v>
      </c>
      <c r="Z27" s="442">
        <v>1.3766683006713014E-2</v>
      </c>
      <c r="AA27" s="442">
        <v>3.3583529434910254E-2</v>
      </c>
      <c r="AB27" s="442">
        <v>3.5836935455470387E-3</v>
      </c>
      <c r="AC27" s="442">
        <v>3.7124892590394126E-3</v>
      </c>
      <c r="AD27" s="442">
        <v>3.2565745146568527E-3</v>
      </c>
      <c r="AE27" s="442">
        <v>9.2682864461305064E-3</v>
      </c>
      <c r="AF27" s="442">
        <v>7.5118810871130292E-3</v>
      </c>
      <c r="AG27" s="442">
        <v>5.2151279845001385E-3</v>
      </c>
      <c r="AH27" s="442">
        <v>8.769847678143209E-3</v>
      </c>
      <c r="AI27" s="442">
        <v>6.6641564746345999E-3</v>
      </c>
      <c r="AJ27" s="442">
        <v>2.8690158052023678E-3</v>
      </c>
      <c r="AK27" s="442">
        <v>2.4877120263349325E-3</v>
      </c>
      <c r="AL27" s="442">
        <v>1.5340997742295437E-3</v>
      </c>
      <c r="AM27" s="442">
        <v>3.1460862248873485E-3</v>
      </c>
      <c r="AN27" s="442">
        <v>2.4862101971298923E-3</v>
      </c>
      <c r="AO27" s="442">
        <v>2.6771105132643272E-3</v>
      </c>
      <c r="AP27" s="318">
        <f t="shared" si="0"/>
        <v>1.1706942525127606</v>
      </c>
    </row>
    <row r="28" spans="1:42" ht="12.5" x14ac:dyDescent="0.2">
      <c r="A28" s="281" t="s">
        <v>470</v>
      </c>
      <c r="B28" s="283" t="s">
        <v>193</v>
      </c>
      <c r="C28" s="442">
        <v>1.8550180605694179E-4</v>
      </c>
      <c r="D28" s="442">
        <v>1.9492455977123785E-4</v>
      </c>
      <c r="E28" s="442">
        <v>3.1468276594097775E-5</v>
      </c>
      <c r="F28" s="442">
        <v>8.0581241108300383E-4</v>
      </c>
      <c r="G28" s="442">
        <v>2.7798967491086724E-4</v>
      </c>
      <c r="H28" s="442">
        <v>5.249069201465384E-4</v>
      </c>
      <c r="I28" s="442">
        <v>8.0263920220748671E-4</v>
      </c>
      <c r="J28" s="442">
        <v>5.1288025266553342E-4</v>
      </c>
      <c r="K28" s="442">
        <v>1.9832625082124067E-4</v>
      </c>
      <c r="L28" s="442">
        <v>5.8062816864977061E-4</v>
      </c>
      <c r="M28" s="442">
        <v>9.8247042609965083E-4</v>
      </c>
      <c r="N28" s="442">
        <v>8.4415300028122615E-4</v>
      </c>
      <c r="O28" s="442">
        <v>6.3438126166026122E-4</v>
      </c>
      <c r="P28" s="442">
        <v>4.5482791367393289E-4</v>
      </c>
      <c r="Q28" s="442">
        <v>2.759060920961763E-4</v>
      </c>
      <c r="R28" s="442">
        <v>2.1887743419863901E-4</v>
      </c>
      <c r="S28" s="442">
        <v>1.930038382176064E-4</v>
      </c>
      <c r="T28" s="442">
        <v>4.9431894906007401E-4</v>
      </c>
      <c r="U28" s="442">
        <v>1.9113109082668993E-4</v>
      </c>
      <c r="V28" s="442">
        <v>1.1957306480620373E-4</v>
      </c>
      <c r="W28" s="442">
        <v>2.4617517837625008E-4</v>
      </c>
      <c r="X28" s="442">
        <v>3.9350640571993948E-4</v>
      </c>
      <c r="Y28" s="442">
        <v>9.6858389492289793E-5</v>
      </c>
      <c r="Z28" s="442">
        <v>1.0017358662232614</v>
      </c>
      <c r="AA28" s="442">
        <v>7.9982739733218747E-4</v>
      </c>
      <c r="AB28" s="442">
        <v>1.269829068726916E-3</v>
      </c>
      <c r="AC28" s="442">
        <v>4.0352060387283193E-4</v>
      </c>
      <c r="AD28" s="442">
        <v>1.1151719173664296E-4</v>
      </c>
      <c r="AE28" s="442">
        <v>7.5769974109503508E-5</v>
      </c>
      <c r="AF28" s="442">
        <v>3.8730490009958324E-4</v>
      </c>
      <c r="AG28" s="442">
        <v>2.0700081947031787E-4</v>
      </c>
      <c r="AH28" s="442">
        <v>2.4385408426138595E-4</v>
      </c>
      <c r="AI28" s="442">
        <v>3.8253643158843166E-4</v>
      </c>
      <c r="AJ28" s="442">
        <v>2.1109329159347016E-4</v>
      </c>
      <c r="AK28" s="442">
        <v>1.065702273748662E-4</v>
      </c>
      <c r="AL28" s="442">
        <v>1.140884201265806E-4</v>
      </c>
      <c r="AM28" s="442">
        <v>6.4578750992867176E-4</v>
      </c>
      <c r="AN28" s="442">
        <v>2.0201175916716049E-4</v>
      </c>
      <c r="AO28" s="442">
        <v>1.6754639059906454E-4</v>
      </c>
      <c r="AP28" s="318">
        <f t="shared" si="0"/>
        <v>1.0161568384700654</v>
      </c>
    </row>
    <row r="29" spans="1:42" ht="12.5" x14ac:dyDescent="0.2">
      <c r="A29" s="281" t="s">
        <v>471</v>
      </c>
      <c r="B29" s="283" t="s">
        <v>286</v>
      </c>
      <c r="C29" s="442">
        <v>2.9158838612662065E-4</v>
      </c>
      <c r="D29" s="442">
        <v>1.6044654527729642E-4</v>
      </c>
      <c r="E29" s="442">
        <v>2.4393219558972124E-4</v>
      </c>
      <c r="F29" s="442">
        <v>4.7912329235026106E-3</v>
      </c>
      <c r="G29" s="442">
        <v>2.4973213247707258E-3</v>
      </c>
      <c r="H29" s="442">
        <v>2.1285230820724701E-3</v>
      </c>
      <c r="I29" s="442">
        <v>2.7593731386109004E-3</v>
      </c>
      <c r="J29" s="442">
        <v>3.0088247977591203E-3</v>
      </c>
      <c r="K29" s="442">
        <v>1.4003933449436615E-3</v>
      </c>
      <c r="L29" s="442">
        <v>1.28509924377724E-3</v>
      </c>
      <c r="M29" s="442">
        <v>1.8869658839242639E-3</v>
      </c>
      <c r="N29" s="442">
        <v>1.428203873247788E-3</v>
      </c>
      <c r="O29" s="442">
        <v>8.389471311582578E-4</v>
      </c>
      <c r="P29" s="442">
        <v>9.6893948335263736E-4</v>
      </c>
      <c r="Q29" s="442">
        <v>9.0096424228236873E-4</v>
      </c>
      <c r="R29" s="442">
        <v>8.3907408390214639E-4</v>
      </c>
      <c r="S29" s="442">
        <v>1.0321061787625454E-3</v>
      </c>
      <c r="T29" s="442">
        <v>2.1556641311336203E-3</v>
      </c>
      <c r="U29" s="442">
        <v>8.69978434332073E-4</v>
      </c>
      <c r="V29" s="442">
        <v>4.9131061023067807E-4</v>
      </c>
      <c r="W29" s="442">
        <v>5.8620327848678136E-4</v>
      </c>
      <c r="X29" s="442">
        <v>1.0932151355148346E-3</v>
      </c>
      <c r="Y29" s="442">
        <v>1.1178180492970263E-3</v>
      </c>
      <c r="Z29" s="442">
        <v>4.7411277579689239E-4</v>
      </c>
      <c r="AA29" s="442">
        <v>1.1021062239498678</v>
      </c>
      <c r="AB29" s="442">
        <v>1.0592817271802323E-2</v>
      </c>
      <c r="AC29" s="442">
        <v>2.8262440197156084E-3</v>
      </c>
      <c r="AD29" s="442">
        <v>1.7462249882896346E-3</v>
      </c>
      <c r="AE29" s="442">
        <v>5.7441172167015597E-4</v>
      </c>
      <c r="AF29" s="442">
        <v>3.4986275666775406E-3</v>
      </c>
      <c r="AG29" s="442">
        <v>5.2851645782218794E-3</v>
      </c>
      <c r="AH29" s="442">
        <v>4.8727315371229363E-3</v>
      </c>
      <c r="AI29" s="442">
        <v>1.0667460684154398E-2</v>
      </c>
      <c r="AJ29" s="442">
        <v>5.3448927671548817E-3</v>
      </c>
      <c r="AK29" s="442">
        <v>2.9656082001224783E-3</v>
      </c>
      <c r="AL29" s="442">
        <v>1.1074551824505215E-3</v>
      </c>
      <c r="AM29" s="442">
        <v>1.0377402812187355E-2</v>
      </c>
      <c r="AN29" s="442">
        <v>1.5228683958250302E-3</v>
      </c>
      <c r="AO29" s="442">
        <v>2.5968385440719149E-3</v>
      </c>
      <c r="AP29" s="318">
        <f t="shared" si="0"/>
        <v>1.1967383719491147</v>
      </c>
    </row>
    <row r="30" spans="1:42" ht="12.5" x14ac:dyDescent="0.2">
      <c r="A30" s="281" t="s">
        <v>472</v>
      </c>
      <c r="B30" s="283" t="s">
        <v>282</v>
      </c>
      <c r="C30" s="442">
        <v>2.4864962033297497E-4</v>
      </c>
      <c r="D30" s="442">
        <v>2.0702537583710783E-4</v>
      </c>
      <c r="E30" s="442">
        <v>2.0382827998359699E-4</v>
      </c>
      <c r="F30" s="442">
        <v>3.4151523421771424E-3</v>
      </c>
      <c r="G30" s="442">
        <v>9.5082296888230223E-4</v>
      </c>
      <c r="H30" s="442">
        <v>5.2902302201651935E-4</v>
      </c>
      <c r="I30" s="442">
        <v>9.6426250604325777E-4</v>
      </c>
      <c r="J30" s="442">
        <v>2.0033290641109196E-3</v>
      </c>
      <c r="K30" s="442">
        <v>3.8430591870006507E-4</v>
      </c>
      <c r="L30" s="442">
        <v>1.6559178629367886E-4</v>
      </c>
      <c r="M30" s="442">
        <v>1.8516739700129717E-3</v>
      </c>
      <c r="N30" s="442">
        <v>2.9183912629370575E-4</v>
      </c>
      <c r="O30" s="442">
        <v>2.7332716565424419E-4</v>
      </c>
      <c r="P30" s="442">
        <v>2.0646642882288135E-4</v>
      </c>
      <c r="Q30" s="442">
        <v>3.6255917250664984E-4</v>
      </c>
      <c r="R30" s="442">
        <v>1.6460504012059881E-4</v>
      </c>
      <c r="S30" s="442">
        <v>6.3606073110762738E-4</v>
      </c>
      <c r="T30" s="442">
        <v>7.2229326162973929E-4</v>
      </c>
      <c r="U30" s="442">
        <v>3.9718216603385875E-4</v>
      </c>
      <c r="V30" s="442">
        <v>3.3632066107770596E-4</v>
      </c>
      <c r="W30" s="442">
        <v>4.4490140340488246E-4</v>
      </c>
      <c r="X30" s="442">
        <v>6.265395809732417E-4</v>
      </c>
      <c r="Y30" s="442">
        <v>1.7854955440477331E-3</v>
      </c>
      <c r="Z30" s="442">
        <v>9.666466185099816E-3</v>
      </c>
      <c r="AA30" s="442">
        <v>2.0110886850645327E-3</v>
      </c>
      <c r="AB30" s="442">
        <v>1.0003465275070422</v>
      </c>
      <c r="AC30" s="442">
        <v>1.3293139125361167E-3</v>
      </c>
      <c r="AD30" s="442">
        <v>2.9529147787652451E-3</v>
      </c>
      <c r="AE30" s="442">
        <v>1.4911077440559934E-4</v>
      </c>
      <c r="AF30" s="442">
        <v>6.5865160555251111E-3</v>
      </c>
      <c r="AG30" s="442">
        <v>6.4103852861931874E-3</v>
      </c>
      <c r="AH30" s="442">
        <v>2.1201167981061669E-2</v>
      </c>
      <c r="AI30" s="442">
        <v>4.2771487538422383E-3</v>
      </c>
      <c r="AJ30" s="442">
        <v>3.1329045559720424E-3</v>
      </c>
      <c r="AK30" s="442">
        <v>4.8819799241630018E-4</v>
      </c>
      <c r="AL30" s="442">
        <v>5.2058774199663046E-4</v>
      </c>
      <c r="AM30" s="442">
        <v>1.2373124579493897E-2</v>
      </c>
      <c r="AN30" s="442">
        <v>1.5228826405053902E-3</v>
      </c>
      <c r="AO30" s="442">
        <v>1.3133615111160899E-2</v>
      </c>
      <c r="AP30" s="318">
        <f t="shared" si="0"/>
        <v>1.0901395925659836</v>
      </c>
    </row>
    <row r="31" spans="1:42" ht="12.5" x14ac:dyDescent="0.2">
      <c r="A31" s="281" t="s">
        <v>473</v>
      </c>
      <c r="B31" s="283" t="s">
        <v>385</v>
      </c>
      <c r="C31" s="442">
        <v>4.6950502570442969E-2</v>
      </c>
      <c r="D31" s="442">
        <v>1.7440554580412462E-2</v>
      </c>
      <c r="E31" s="442">
        <v>4.5446191249718652E-2</v>
      </c>
      <c r="F31" s="442">
        <v>1.7749541974825554E-2</v>
      </c>
      <c r="G31" s="442">
        <v>5.2377516143614383E-2</v>
      </c>
      <c r="H31" s="442">
        <v>4.7817446044777528E-2</v>
      </c>
      <c r="I31" s="442">
        <v>5.3145943587418081E-2</v>
      </c>
      <c r="J31" s="442">
        <v>2.5754032036581279E-2</v>
      </c>
      <c r="K31" s="442">
        <v>8.4682981363351489E-3</v>
      </c>
      <c r="L31" s="442">
        <v>3.7508812431444986E-2</v>
      </c>
      <c r="M31" s="442">
        <v>2.5465265982886769E-2</v>
      </c>
      <c r="N31" s="442">
        <v>1.7129176086624145E-2</v>
      </c>
      <c r="O31" s="442">
        <v>2.5732301233481775E-2</v>
      </c>
      <c r="P31" s="442">
        <v>3.0297199801626446E-2</v>
      </c>
      <c r="Q31" s="442">
        <v>2.9519271249110721E-2</v>
      </c>
      <c r="R31" s="442">
        <v>2.6944761773866007E-2</v>
      </c>
      <c r="S31" s="442">
        <v>3.2549466288661739E-2</v>
      </c>
      <c r="T31" s="442">
        <v>2.7749412462336386E-2</v>
      </c>
      <c r="U31" s="442">
        <v>3.4014507850501058E-2</v>
      </c>
      <c r="V31" s="442">
        <v>2.8439891546069775E-2</v>
      </c>
      <c r="W31" s="442">
        <v>2.7151316520539232E-2</v>
      </c>
      <c r="X31" s="442">
        <v>4.737763098183484E-2</v>
      </c>
      <c r="Y31" s="442">
        <v>3.8065225746036178E-2</v>
      </c>
      <c r="Z31" s="442">
        <v>1.2774114693530639E-2</v>
      </c>
      <c r="AA31" s="442">
        <v>1.5758530913993263E-2</v>
      </c>
      <c r="AB31" s="442">
        <v>1.1335199399740868E-2</v>
      </c>
      <c r="AC31" s="442">
        <v>1.0087127735352233</v>
      </c>
      <c r="AD31" s="442">
        <v>5.9067438893646738E-3</v>
      </c>
      <c r="AE31" s="442">
        <v>1.5731143313781493E-3</v>
      </c>
      <c r="AF31" s="442">
        <v>7.6686048918941044E-3</v>
      </c>
      <c r="AG31" s="442">
        <v>6.6458724697827133E-3</v>
      </c>
      <c r="AH31" s="442">
        <v>8.4318105261232817E-3</v>
      </c>
      <c r="AI31" s="442">
        <v>1.3148888874106026E-2</v>
      </c>
      <c r="AJ31" s="442">
        <v>4.0978174861471983E-2</v>
      </c>
      <c r="AK31" s="442">
        <v>2.7611634234920756E-2</v>
      </c>
      <c r="AL31" s="442">
        <v>2.2118887671689416E-2</v>
      </c>
      <c r="AM31" s="442">
        <v>5.5204984578832147E-2</v>
      </c>
      <c r="AN31" s="442">
        <v>0.33329692756220941</v>
      </c>
      <c r="AO31" s="442">
        <v>4.1413114072915369E-2</v>
      </c>
      <c r="AP31" s="318">
        <f t="shared" si="0"/>
        <v>2.3142605287134068</v>
      </c>
    </row>
    <row r="32" spans="1:42" ht="12.5" x14ac:dyDescent="0.2">
      <c r="A32" s="281" t="s">
        <v>474</v>
      </c>
      <c r="B32" s="283" t="s">
        <v>37</v>
      </c>
      <c r="C32" s="442">
        <v>3.1696121793520294E-3</v>
      </c>
      <c r="D32" s="442">
        <v>5.2234032415257297E-3</v>
      </c>
      <c r="E32" s="442">
        <v>8.4885246187149776E-3</v>
      </c>
      <c r="F32" s="442">
        <v>2.3913708096540573E-2</v>
      </c>
      <c r="G32" s="442">
        <v>2.9921960703052724E-3</v>
      </c>
      <c r="H32" s="442">
        <v>8.7578608004952787E-3</v>
      </c>
      <c r="I32" s="442">
        <v>4.8963477977785261E-3</v>
      </c>
      <c r="J32" s="442">
        <v>3.3049888879648406E-3</v>
      </c>
      <c r="K32" s="442">
        <v>3.6829966948425975E-3</v>
      </c>
      <c r="L32" s="442">
        <v>1.9142712397979605E-3</v>
      </c>
      <c r="M32" s="442">
        <v>5.8755474957404722E-3</v>
      </c>
      <c r="N32" s="442">
        <v>2.5587629562732251E-3</v>
      </c>
      <c r="O32" s="442">
        <v>4.4792689429161616E-3</v>
      </c>
      <c r="P32" s="442">
        <v>5.7190167907435994E-3</v>
      </c>
      <c r="Q32" s="442">
        <v>3.3985650653963577E-3</v>
      </c>
      <c r="R32" s="442">
        <v>3.4165435154144344E-3</v>
      </c>
      <c r="S32" s="442">
        <v>5.6176226403335102E-3</v>
      </c>
      <c r="T32" s="442">
        <v>3.0905843829790664E-3</v>
      </c>
      <c r="U32" s="442">
        <v>3.2788607221777232E-3</v>
      </c>
      <c r="V32" s="442">
        <v>3.3787370021123395E-3</v>
      </c>
      <c r="W32" s="442">
        <v>2.2844134062657106E-3</v>
      </c>
      <c r="X32" s="442">
        <v>6.5045160951521623E-3</v>
      </c>
      <c r="Y32" s="442">
        <v>6.4822715657846851E-3</v>
      </c>
      <c r="Z32" s="442">
        <v>1.0205925366083902E-2</v>
      </c>
      <c r="AA32" s="442">
        <v>1.2426154720381614E-2</v>
      </c>
      <c r="AB32" s="442">
        <v>1.2357755655702631E-2</v>
      </c>
      <c r="AC32" s="442">
        <v>9.2041423498204558E-3</v>
      </c>
      <c r="AD32" s="442">
        <v>1.0223201761446099</v>
      </c>
      <c r="AE32" s="442">
        <v>3.5387297437100583E-2</v>
      </c>
      <c r="AF32" s="442">
        <v>1.0051285790684504E-2</v>
      </c>
      <c r="AG32" s="442">
        <v>4.912496531761611E-3</v>
      </c>
      <c r="AH32" s="442">
        <v>1.021886066487843E-2</v>
      </c>
      <c r="AI32" s="442">
        <v>4.4890496683168178E-3</v>
      </c>
      <c r="AJ32" s="442">
        <v>4.5075776283658494E-3</v>
      </c>
      <c r="AK32" s="442">
        <v>1.3248076657169155E-2</v>
      </c>
      <c r="AL32" s="442">
        <v>4.0959248299219765E-3</v>
      </c>
      <c r="AM32" s="442">
        <v>3.9197445168410398E-3</v>
      </c>
      <c r="AN32" s="442">
        <v>4.7351130997837342E-3</v>
      </c>
      <c r="AO32" s="442">
        <v>5.0492034271221713E-3</v>
      </c>
      <c r="AP32" s="318">
        <f t="shared" si="0"/>
        <v>1.2845082012700293</v>
      </c>
    </row>
    <row r="33" spans="1:42" ht="12.5" x14ac:dyDescent="0.2">
      <c r="A33" s="281" t="s">
        <v>475</v>
      </c>
      <c r="B33" s="283" t="s">
        <v>38</v>
      </c>
      <c r="C33" s="442">
        <v>4.3894514667978833E-3</v>
      </c>
      <c r="D33" s="442">
        <v>1.0092411570421676E-3</v>
      </c>
      <c r="E33" s="442">
        <v>1.6708531138576381E-3</v>
      </c>
      <c r="F33" s="442">
        <v>9.5047212008782574E-3</v>
      </c>
      <c r="G33" s="442">
        <v>3.4484081036424957E-3</v>
      </c>
      <c r="H33" s="442">
        <v>4.3004717033031051E-3</v>
      </c>
      <c r="I33" s="442">
        <v>3.591640029887465E-3</v>
      </c>
      <c r="J33" s="442">
        <v>2.9196654323075753E-3</v>
      </c>
      <c r="K33" s="442">
        <v>2.0707870313278068E-3</v>
      </c>
      <c r="L33" s="442">
        <v>1.9659521706267878E-3</v>
      </c>
      <c r="M33" s="442">
        <v>3.8929761199928783E-3</v>
      </c>
      <c r="N33" s="442">
        <v>2.017107020870379E-3</v>
      </c>
      <c r="O33" s="442">
        <v>2.3875939772821731E-3</v>
      </c>
      <c r="P33" s="442">
        <v>4.5166963768809593E-3</v>
      </c>
      <c r="Q33" s="442">
        <v>3.1035911293289414E-3</v>
      </c>
      <c r="R33" s="442">
        <v>2.8826042156562376E-3</v>
      </c>
      <c r="S33" s="442">
        <v>3.1158132212253547E-3</v>
      </c>
      <c r="T33" s="442">
        <v>1.5510590244696334E-3</v>
      </c>
      <c r="U33" s="442">
        <v>3.3051724558457139E-3</v>
      </c>
      <c r="V33" s="442">
        <v>3.1582574609571234E-3</v>
      </c>
      <c r="W33" s="442">
        <v>1.5016645398535622E-3</v>
      </c>
      <c r="X33" s="442">
        <v>3.9984398874189338E-3</v>
      </c>
      <c r="Y33" s="442">
        <v>5.1449601453563568E-3</v>
      </c>
      <c r="Z33" s="442">
        <v>3.4622586914700719E-3</v>
      </c>
      <c r="AA33" s="442">
        <v>1.9390203300476978E-3</v>
      </c>
      <c r="AB33" s="442">
        <v>2.0718704506716289E-3</v>
      </c>
      <c r="AC33" s="442">
        <v>2.7798919718760771E-2</v>
      </c>
      <c r="AD33" s="442">
        <v>1.5567858567791004E-2</v>
      </c>
      <c r="AE33" s="442">
        <v>1.025087106242631</v>
      </c>
      <c r="AF33" s="442">
        <v>1.7496998110601198E-2</v>
      </c>
      <c r="AG33" s="442">
        <v>1.4916930831830351E-2</v>
      </c>
      <c r="AH33" s="442">
        <v>2.6820784669538788E-3</v>
      </c>
      <c r="AI33" s="442">
        <v>5.8805878726078875E-3</v>
      </c>
      <c r="AJ33" s="442">
        <v>2.1135583086105525E-2</v>
      </c>
      <c r="AK33" s="442">
        <v>1.7061387682305338E-2</v>
      </c>
      <c r="AL33" s="442">
        <v>5.5542284321518946E-3</v>
      </c>
      <c r="AM33" s="442">
        <v>1.2972529326637087E-2</v>
      </c>
      <c r="AN33" s="442">
        <v>1.2037011632940036E-2</v>
      </c>
      <c r="AO33" s="442">
        <v>2.6984172059336425E-2</v>
      </c>
      <c r="AP33" s="318">
        <f t="shared" si="0"/>
        <v>1.261111496428315</v>
      </c>
    </row>
    <row r="34" spans="1:42" ht="12.5" x14ac:dyDescent="0.2">
      <c r="A34" s="281" t="s">
        <v>476</v>
      </c>
      <c r="B34" s="283" t="s">
        <v>477</v>
      </c>
      <c r="C34" s="442">
        <v>2.2667962937091224E-2</v>
      </c>
      <c r="D34" s="442">
        <v>2.4106233160945539E-2</v>
      </c>
      <c r="E34" s="442">
        <v>1.4388200910626581E-2</v>
      </c>
      <c r="F34" s="442">
        <v>1.9507120118529349E-2</v>
      </c>
      <c r="G34" s="442">
        <v>2.1717376875214672E-2</v>
      </c>
      <c r="H34" s="442">
        <v>1.346780001141785E-2</v>
      </c>
      <c r="I34" s="442">
        <v>2.5472617591095228E-2</v>
      </c>
      <c r="J34" s="442">
        <v>1.6711581245334495E-2</v>
      </c>
      <c r="K34" s="442">
        <v>1.5920334101454839E-2</v>
      </c>
      <c r="L34" s="442">
        <v>1.3209859860871163E-2</v>
      </c>
      <c r="M34" s="442">
        <v>3.4476131390468095E-2</v>
      </c>
      <c r="N34" s="442">
        <v>1.4825931563636739E-2</v>
      </c>
      <c r="O34" s="442">
        <v>2.1484096085837835E-2</v>
      </c>
      <c r="P34" s="442">
        <v>1.6811947511235339E-2</v>
      </c>
      <c r="Q34" s="442">
        <v>1.2983772958323267E-2</v>
      </c>
      <c r="R34" s="442">
        <v>1.1293402219011317E-2</v>
      </c>
      <c r="S34" s="442">
        <v>1.3471946775848096E-2</v>
      </c>
      <c r="T34" s="442">
        <v>1.3782141938770195E-2</v>
      </c>
      <c r="U34" s="442">
        <v>1.4984065501643268E-2</v>
      </c>
      <c r="V34" s="442">
        <v>1.5646146207489255E-2</v>
      </c>
      <c r="W34" s="442">
        <v>1.2136434486413616E-2</v>
      </c>
      <c r="X34" s="442">
        <v>3.9689950436699498E-2</v>
      </c>
      <c r="Y34" s="442">
        <v>2.0790629347211348E-2</v>
      </c>
      <c r="Z34" s="442">
        <v>2.5443808245309354E-2</v>
      </c>
      <c r="AA34" s="442">
        <v>1.251835407882336E-2</v>
      </c>
      <c r="AB34" s="442">
        <v>3.2610699568628096E-2</v>
      </c>
      <c r="AC34" s="442">
        <v>1.6365522327736325E-2</v>
      </c>
      <c r="AD34" s="442">
        <v>2.2456387931920268E-2</v>
      </c>
      <c r="AE34" s="442">
        <v>1.5496994055158625E-3</v>
      </c>
      <c r="AF34" s="442">
        <v>1.0343436753724231</v>
      </c>
      <c r="AG34" s="442">
        <v>1.5700722363109303E-2</v>
      </c>
      <c r="AH34" s="442">
        <v>1.8908164261552601E-2</v>
      </c>
      <c r="AI34" s="442">
        <v>1.4040636981037184E-2</v>
      </c>
      <c r="AJ34" s="442">
        <v>1.0487456467623221E-2</v>
      </c>
      <c r="AK34" s="442">
        <v>2.1569189820451262E-2</v>
      </c>
      <c r="AL34" s="442">
        <v>8.3290468997019307E-3</v>
      </c>
      <c r="AM34" s="442">
        <v>1.8245020281339362E-2</v>
      </c>
      <c r="AN34" s="442">
        <v>0.17451878625921222</v>
      </c>
      <c r="AO34" s="442">
        <v>5.9556146771272793E-2</v>
      </c>
      <c r="AP34" s="318">
        <f t="shared" si="0"/>
        <v>1.856632853499552</v>
      </c>
    </row>
    <row r="35" spans="1:42" ht="12.5" x14ac:dyDescent="0.2">
      <c r="A35" s="281" t="s">
        <v>478</v>
      </c>
      <c r="B35" s="283" t="s">
        <v>194</v>
      </c>
      <c r="C35" s="442">
        <v>2.4624788460085802E-3</v>
      </c>
      <c r="D35" s="442">
        <v>7.2214431134802243E-4</v>
      </c>
      <c r="E35" s="442">
        <v>1.2447757522485719E-3</v>
      </c>
      <c r="F35" s="442">
        <v>5.5055390608805014E-3</v>
      </c>
      <c r="G35" s="442">
        <v>3.1308508796526508E-3</v>
      </c>
      <c r="H35" s="442">
        <v>3.6210973183792177E-3</v>
      </c>
      <c r="I35" s="442">
        <v>3.9520973869756112E-3</v>
      </c>
      <c r="J35" s="442">
        <v>6.2124812053591365E-3</v>
      </c>
      <c r="K35" s="442">
        <v>7.5399210314434505E-4</v>
      </c>
      <c r="L35" s="442">
        <v>2.9015692790297738E-3</v>
      </c>
      <c r="M35" s="442">
        <v>3.6458035460265235E-3</v>
      </c>
      <c r="N35" s="442">
        <v>1.5688079640648284E-3</v>
      </c>
      <c r="O35" s="442">
        <v>2.1384423429981624E-3</v>
      </c>
      <c r="P35" s="442">
        <v>4.0319503387458242E-3</v>
      </c>
      <c r="Q35" s="442">
        <v>4.2265364743199162E-3</v>
      </c>
      <c r="R35" s="442">
        <v>5.4567483149960735E-3</v>
      </c>
      <c r="S35" s="442">
        <v>4.1683498324857748E-3</v>
      </c>
      <c r="T35" s="442">
        <v>4.3093881382413185E-3</v>
      </c>
      <c r="U35" s="442">
        <v>6.8459504046475541E-3</v>
      </c>
      <c r="V35" s="442">
        <v>9.8675376531011591E-3</v>
      </c>
      <c r="W35" s="442">
        <v>1.9165295457184432E-3</v>
      </c>
      <c r="X35" s="442">
        <v>3.9550718643414475E-3</v>
      </c>
      <c r="Y35" s="442">
        <v>5.5414616993653782E-3</v>
      </c>
      <c r="Z35" s="442">
        <v>3.6367809265317069E-3</v>
      </c>
      <c r="AA35" s="442">
        <v>2.2433656473059768E-2</v>
      </c>
      <c r="AB35" s="442">
        <v>5.764321690207682E-3</v>
      </c>
      <c r="AC35" s="442">
        <v>1.8878017644049765E-2</v>
      </c>
      <c r="AD35" s="442">
        <v>2.8546399712741793E-2</v>
      </c>
      <c r="AE35" s="442">
        <v>2.4016947732746407E-3</v>
      </c>
      <c r="AF35" s="442">
        <v>6.3962653669478115E-3</v>
      </c>
      <c r="AG35" s="442">
        <v>1.1075191283204289</v>
      </c>
      <c r="AH35" s="442">
        <v>1.5393575840858698E-2</v>
      </c>
      <c r="AI35" s="442">
        <v>1.2069613378596798E-2</v>
      </c>
      <c r="AJ35" s="442">
        <v>6.6870472764762982E-3</v>
      </c>
      <c r="AK35" s="442">
        <v>3.4558967421165529E-2</v>
      </c>
      <c r="AL35" s="442">
        <v>1.4433813854778771E-2</v>
      </c>
      <c r="AM35" s="442">
        <v>1.1100045474032958E-2</v>
      </c>
      <c r="AN35" s="442">
        <v>7.3022493798561208E-3</v>
      </c>
      <c r="AO35" s="442">
        <v>3.1249949915564682E-2</v>
      </c>
      <c r="AP35" s="318">
        <f t="shared" si="0"/>
        <v>1.385301181795086</v>
      </c>
    </row>
    <row r="36" spans="1:42" ht="12.5" x14ac:dyDescent="0.2">
      <c r="A36" s="281" t="s">
        <v>479</v>
      </c>
      <c r="B36" s="283" t="s">
        <v>39</v>
      </c>
      <c r="C36" s="442">
        <v>7.0308281451166997E-5</v>
      </c>
      <c r="D36" s="442">
        <v>1.6099448028486548E-4</v>
      </c>
      <c r="E36" s="442">
        <v>2.6331624097060169E-4</v>
      </c>
      <c r="F36" s="442">
        <v>2.4632368376269811E-4</v>
      </c>
      <c r="G36" s="442">
        <v>1.0701685061484327E-4</v>
      </c>
      <c r="H36" s="442">
        <v>6.6914597145140508E-5</v>
      </c>
      <c r="I36" s="442">
        <v>5.987154665338024E-5</v>
      </c>
      <c r="J36" s="442">
        <v>3.6975011134587573E-5</v>
      </c>
      <c r="K36" s="442">
        <v>3.5995944356149889E-5</v>
      </c>
      <c r="L36" s="442">
        <v>4.0839211174489265E-5</v>
      </c>
      <c r="M36" s="442">
        <v>1.4786996299042521E-4</v>
      </c>
      <c r="N36" s="442">
        <v>6.8314938864077055E-5</v>
      </c>
      <c r="O36" s="442">
        <v>8.7437459935853153E-5</v>
      </c>
      <c r="P36" s="442">
        <v>7.2427229763079442E-5</v>
      </c>
      <c r="Q36" s="442">
        <v>1.3140853141769629E-4</v>
      </c>
      <c r="R36" s="442">
        <v>1.0808253677398992E-4</v>
      </c>
      <c r="S36" s="442">
        <v>5.9319898302173267E-5</v>
      </c>
      <c r="T36" s="442">
        <v>3.5565472499893001E-5</v>
      </c>
      <c r="U36" s="442">
        <v>5.8411877648294758E-5</v>
      </c>
      <c r="V36" s="442">
        <v>4.1784494417271249E-5</v>
      </c>
      <c r="W36" s="442">
        <v>3.8215111762871201E-5</v>
      </c>
      <c r="X36" s="442">
        <v>5.7534718739313761E-5</v>
      </c>
      <c r="Y36" s="442">
        <v>2.3415122835642797E-4</v>
      </c>
      <c r="Z36" s="442">
        <v>6.8351156574594297E-5</v>
      </c>
      <c r="AA36" s="442">
        <v>1.7813176911300713E-4</v>
      </c>
      <c r="AB36" s="442">
        <v>3.6859132192875886E-4</v>
      </c>
      <c r="AC36" s="442">
        <v>1.4142232551486676E-4</v>
      </c>
      <c r="AD36" s="442">
        <v>1.3619661965839317E-4</v>
      </c>
      <c r="AE36" s="442">
        <v>3.9336869343181722E-5</v>
      </c>
      <c r="AF36" s="442">
        <v>1.818345449272788E-4</v>
      </c>
      <c r="AG36" s="442">
        <v>1.0110781686171788E-4</v>
      </c>
      <c r="AH36" s="442">
        <v>1.0000732120583802</v>
      </c>
      <c r="AI36" s="442">
        <v>2.1313810124846521E-4</v>
      </c>
      <c r="AJ36" s="442">
        <v>7.5792794919891273E-5</v>
      </c>
      <c r="AK36" s="442">
        <v>1.5556576866248488E-4</v>
      </c>
      <c r="AL36" s="442">
        <v>7.353734234726856E-5</v>
      </c>
      <c r="AM36" s="442">
        <v>8.821636026384634E-5</v>
      </c>
      <c r="AN36" s="442">
        <v>8.3709999070949255E-5</v>
      </c>
      <c r="AO36" s="442">
        <v>0.18956130228574639</v>
      </c>
      <c r="AP36" s="318">
        <f t="shared" si="0"/>
        <v>1.0042072241578341</v>
      </c>
    </row>
    <row r="37" spans="1:42" ht="12.5" x14ac:dyDescent="0.2">
      <c r="A37" s="281" t="s">
        <v>480</v>
      </c>
      <c r="B37" s="283" t="s">
        <v>40</v>
      </c>
      <c r="C37" s="442">
        <v>6.6334611340781579E-5</v>
      </c>
      <c r="D37" s="442">
        <v>5.6625271639377171E-5</v>
      </c>
      <c r="E37" s="442">
        <v>4.2852247002618387E-5</v>
      </c>
      <c r="F37" s="442">
        <v>8.1905088081498905E-5</v>
      </c>
      <c r="G37" s="442">
        <v>1.4696284671580147E-4</v>
      </c>
      <c r="H37" s="442">
        <v>5.4151494650682492E-5</v>
      </c>
      <c r="I37" s="442">
        <v>7.9832394056720825E-5</v>
      </c>
      <c r="J37" s="442">
        <v>2.4736080148988338E-4</v>
      </c>
      <c r="K37" s="442">
        <v>3.8727837592145717E-5</v>
      </c>
      <c r="L37" s="442">
        <v>2.4845286740338569E-4</v>
      </c>
      <c r="M37" s="442">
        <v>4.5651386798495211E-4</v>
      </c>
      <c r="N37" s="442">
        <v>9.2158417442323663E-5</v>
      </c>
      <c r="O37" s="442">
        <v>5.9549516313942008E-5</v>
      </c>
      <c r="P37" s="442">
        <v>3.8485310814972143E-4</v>
      </c>
      <c r="Q37" s="442">
        <v>1.8561931068402369E-4</v>
      </c>
      <c r="R37" s="442">
        <v>2.090125471493197E-4</v>
      </c>
      <c r="S37" s="442">
        <v>6.2225679966565416E-5</v>
      </c>
      <c r="T37" s="442">
        <v>1.1302670731009276E-3</v>
      </c>
      <c r="U37" s="442">
        <v>9.4655576755507112E-4</v>
      </c>
      <c r="V37" s="442">
        <v>1.3519026330732883E-3</v>
      </c>
      <c r="W37" s="442">
        <v>1.2233089914829689E-4</v>
      </c>
      <c r="X37" s="442">
        <v>1.0931379648579166E-4</v>
      </c>
      <c r="Y37" s="442">
        <v>2.4029409718657186E-4</v>
      </c>
      <c r="Z37" s="442">
        <v>8.1228760864240619E-5</v>
      </c>
      <c r="AA37" s="442">
        <v>2.8990998091962816E-4</v>
      </c>
      <c r="AB37" s="442">
        <v>1.0756621150263431E-4</v>
      </c>
      <c r="AC37" s="442">
        <v>1.8330132500514123E-4</v>
      </c>
      <c r="AD37" s="442">
        <v>4.3829852918259097E-4</v>
      </c>
      <c r="AE37" s="442">
        <v>2.7876259487653819E-5</v>
      </c>
      <c r="AF37" s="442">
        <v>2.1344549147647935E-3</v>
      </c>
      <c r="AG37" s="442">
        <v>6.1750099164371271E-3</v>
      </c>
      <c r="AH37" s="442">
        <v>2.6347386027932815E-4</v>
      </c>
      <c r="AI37" s="442">
        <v>1.0001040288140877</v>
      </c>
      <c r="AJ37" s="442">
        <v>1.6590003055050236E-4</v>
      </c>
      <c r="AK37" s="442">
        <v>2.4549417279469074E-4</v>
      </c>
      <c r="AL37" s="442">
        <v>2.7121096680226994E-4</v>
      </c>
      <c r="AM37" s="442">
        <v>2.7559453552556339E-4</v>
      </c>
      <c r="AN37" s="442">
        <v>4.099795338758708E-4</v>
      </c>
      <c r="AO37" s="442">
        <v>6.5558698501309929E-4</v>
      </c>
      <c r="AP37" s="318">
        <f t="shared" si="0"/>
        <v>1.0175871299862933</v>
      </c>
    </row>
    <row r="38" spans="1:42" ht="12.5" x14ac:dyDescent="0.2">
      <c r="A38" s="281" t="s">
        <v>481</v>
      </c>
      <c r="B38" s="283" t="s">
        <v>482</v>
      </c>
      <c r="C38" s="442">
        <v>4.158970437330946E-5</v>
      </c>
      <c r="D38" s="442">
        <v>4.2549344530133002E-5</v>
      </c>
      <c r="E38" s="442">
        <v>2.89837538837249E-5</v>
      </c>
      <c r="F38" s="442">
        <v>4.4514485498799943E-5</v>
      </c>
      <c r="G38" s="442">
        <v>4.1729406349072669E-5</v>
      </c>
      <c r="H38" s="442">
        <v>2.9025346703876319E-5</v>
      </c>
      <c r="I38" s="442">
        <v>4.8562502575414675E-5</v>
      </c>
      <c r="J38" s="442">
        <v>3.5808759869258864E-5</v>
      </c>
      <c r="K38" s="442">
        <v>2.810486023962499E-5</v>
      </c>
      <c r="L38" s="442">
        <v>2.6378969837785968E-5</v>
      </c>
      <c r="M38" s="442">
        <v>6.3243684721238968E-5</v>
      </c>
      <c r="N38" s="442">
        <v>2.7451768143530549E-5</v>
      </c>
      <c r="O38" s="442">
        <v>3.931934642050904E-5</v>
      </c>
      <c r="P38" s="442">
        <v>3.3855285608085427E-5</v>
      </c>
      <c r="Q38" s="442">
        <v>2.8021624348012131E-5</v>
      </c>
      <c r="R38" s="442">
        <v>2.6188257142432294E-5</v>
      </c>
      <c r="S38" s="442">
        <v>2.8493439261166194E-5</v>
      </c>
      <c r="T38" s="442">
        <v>2.8918203733367406E-5</v>
      </c>
      <c r="U38" s="442">
        <v>3.3372034074139423E-5</v>
      </c>
      <c r="V38" s="442">
        <v>3.7107271824234741E-5</v>
      </c>
      <c r="W38" s="442">
        <v>2.3204370714124247E-5</v>
      </c>
      <c r="X38" s="442">
        <v>7.1514566532063781E-5</v>
      </c>
      <c r="Y38" s="442">
        <v>4.3950261002807675E-5</v>
      </c>
      <c r="Z38" s="442">
        <v>4.7908721345151711E-5</v>
      </c>
      <c r="AA38" s="442">
        <v>3.3300767576082812E-4</v>
      </c>
      <c r="AB38" s="442">
        <v>6.6978750696812176E-5</v>
      </c>
      <c r="AC38" s="442">
        <v>6.9434680394947672E-5</v>
      </c>
      <c r="AD38" s="442">
        <v>2.0064636988749267E-4</v>
      </c>
      <c r="AE38" s="442">
        <v>1.4727667576837319E-5</v>
      </c>
      <c r="AF38" s="442">
        <v>1.6968971938755852E-3</v>
      </c>
      <c r="AG38" s="442">
        <v>1.1302732102029245E-3</v>
      </c>
      <c r="AH38" s="442">
        <v>7.5257819812825496E-5</v>
      </c>
      <c r="AI38" s="442">
        <v>5.8822152564001573E-5</v>
      </c>
      <c r="AJ38" s="442">
        <v>1.016385984175094</v>
      </c>
      <c r="AK38" s="442">
        <v>7.4579240622499145E-5</v>
      </c>
      <c r="AL38" s="442">
        <v>4.9968949584202218E-5</v>
      </c>
      <c r="AM38" s="442">
        <v>9.5348894547385516E-5</v>
      </c>
      <c r="AN38" s="442">
        <v>3.0044479407931497E-4</v>
      </c>
      <c r="AO38" s="442">
        <v>1.6868723040765862E-3</v>
      </c>
      <c r="AP38" s="318">
        <f t="shared" si="0"/>
        <v>1.0214521675434316</v>
      </c>
    </row>
    <row r="39" spans="1:42" ht="12.5" x14ac:dyDescent="0.2">
      <c r="A39" s="281" t="s">
        <v>483</v>
      </c>
      <c r="B39" s="283" t="s">
        <v>484</v>
      </c>
      <c r="C39" s="442">
        <v>9.8142671133585768E-5</v>
      </c>
      <c r="D39" s="442">
        <v>7.9739206515425695E-5</v>
      </c>
      <c r="E39" s="442">
        <v>8.4384329496674788E-5</v>
      </c>
      <c r="F39" s="442">
        <v>4.2286578721786195E-3</v>
      </c>
      <c r="G39" s="442">
        <v>5.8248535792777584E-4</v>
      </c>
      <c r="H39" s="442">
        <v>5.3356574409113751E-4</v>
      </c>
      <c r="I39" s="442">
        <v>5.6824186870110176E-4</v>
      </c>
      <c r="J39" s="442">
        <v>1.5277194340163141E-3</v>
      </c>
      <c r="K39" s="442">
        <v>3.8500197754855631E-4</v>
      </c>
      <c r="L39" s="442">
        <v>4.7466299465432737E-4</v>
      </c>
      <c r="M39" s="442">
        <v>5.4022697267685929E-4</v>
      </c>
      <c r="N39" s="442">
        <v>6.3737916408912064E-4</v>
      </c>
      <c r="O39" s="442">
        <v>6.7322965925159864E-4</v>
      </c>
      <c r="P39" s="442">
        <v>7.5081458517323749E-4</v>
      </c>
      <c r="Q39" s="442">
        <v>2.2801438058672255E-3</v>
      </c>
      <c r="R39" s="442">
        <v>1.79633832822891E-3</v>
      </c>
      <c r="S39" s="442">
        <v>1.5670970554739626E-3</v>
      </c>
      <c r="T39" s="442">
        <v>8.0095633445276401E-4</v>
      </c>
      <c r="U39" s="442">
        <v>6.0628340311485215E-4</v>
      </c>
      <c r="V39" s="442">
        <v>7.7344348804543909E-4</v>
      </c>
      <c r="W39" s="442">
        <v>2.1804743847558513E-4</v>
      </c>
      <c r="X39" s="442">
        <v>6.0272436667587793E-4</v>
      </c>
      <c r="Y39" s="442">
        <v>8.4347480471581491E-4</v>
      </c>
      <c r="Z39" s="442">
        <v>3.1944852304285676E-4</v>
      </c>
      <c r="AA39" s="442">
        <v>1.0229016934578313E-2</v>
      </c>
      <c r="AB39" s="442">
        <v>1.812484873831051E-3</v>
      </c>
      <c r="AC39" s="442">
        <v>4.8231631826391332E-4</v>
      </c>
      <c r="AD39" s="442">
        <v>2.7684014464761002E-3</v>
      </c>
      <c r="AE39" s="442">
        <v>3.2882804505237945E-4</v>
      </c>
      <c r="AF39" s="442">
        <v>1.7966451807790442E-3</v>
      </c>
      <c r="AG39" s="442">
        <v>1.3161769220368989E-3</v>
      </c>
      <c r="AH39" s="442">
        <v>2.2637291031201023E-4</v>
      </c>
      <c r="AI39" s="442">
        <v>1.7976396271129479E-3</v>
      </c>
      <c r="AJ39" s="442">
        <v>1.2091132743099345E-3</v>
      </c>
      <c r="AK39" s="442">
        <v>1.0002094700175705</v>
      </c>
      <c r="AL39" s="442">
        <v>1.8876988422682364E-3</v>
      </c>
      <c r="AM39" s="442">
        <v>2.9925499242932176E-3</v>
      </c>
      <c r="AN39" s="442">
        <v>4.6600343389712097E-4</v>
      </c>
      <c r="AO39" s="442">
        <v>3.794799868338636E-3</v>
      </c>
      <c r="AP39" s="318">
        <f t="shared" si="0"/>
        <v>1.0484949271363293</v>
      </c>
    </row>
    <row r="40" spans="1:42" ht="12.5" x14ac:dyDescent="0.2">
      <c r="A40" s="281" t="s">
        <v>485</v>
      </c>
      <c r="B40" s="283" t="s">
        <v>41</v>
      </c>
      <c r="C40" s="442">
        <v>8.7807183765511287E-3</v>
      </c>
      <c r="D40" s="442">
        <v>7.2813245866127571E-3</v>
      </c>
      <c r="E40" s="442">
        <v>2.4916945312794766E-3</v>
      </c>
      <c r="F40" s="442">
        <v>2.446207091570729E-2</v>
      </c>
      <c r="G40" s="442">
        <v>1.2182551628069796E-2</v>
      </c>
      <c r="H40" s="442">
        <v>1.3388172556503748E-2</v>
      </c>
      <c r="I40" s="442">
        <v>9.8955945582010867E-3</v>
      </c>
      <c r="J40" s="442">
        <v>1.7989061068292279E-2</v>
      </c>
      <c r="K40" s="442">
        <v>4.5453484020982499E-3</v>
      </c>
      <c r="L40" s="442">
        <v>1.4685319340123001E-2</v>
      </c>
      <c r="M40" s="442">
        <v>2.1839582559178321E-2</v>
      </c>
      <c r="N40" s="442">
        <v>5.5940286286429537E-3</v>
      </c>
      <c r="O40" s="442">
        <v>6.7620297020872062E-3</v>
      </c>
      <c r="P40" s="442">
        <v>1.154110277164328E-2</v>
      </c>
      <c r="Q40" s="442">
        <v>1.5230743117798509E-2</v>
      </c>
      <c r="R40" s="442">
        <v>1.2970336652927551E-2</v>
      </c>
      <c r="S40" s="442">
        <v>1.2324225669116189E-2</v>
      </c>
      <c r="T40" s="442">
        <v>1.742051943295931E-2</v>
      </c>
      <c r="U40" s="442">
        <v>1.552002479807422E-2</v>
      </c>
      <c r="V40" s="442">
        <v>1.4481798493148599E-2</v>
      </c>
      <c r="W40" s="442">
        <v>1.0409250551465708E-2</v>
      </c>
      <c r="X40" s="442">
        <v>1.6440722578630648E-2</v>
      </c>
      <c r="Y40" s="442">
        <v>3.6607723330745669E-2</v>
      </c>
      <c r="Z40" s="442">
        <v>2.77974234049021E-2</v>
      </c>
      <c r="AA40" s="442">
        <v>5.6793041741715927E-2</v>
      </c>
      <c r="AB40" s="442">
        <v>2.4649037302294782E-2</v>
      </c>
      <c r="AC40" s="442">
        <v>3.3155269506851576E-2</v>
      </c>
      <c r="AD40" s="442">
        <v>4.4696015210322827E-2</v>
      </c>
      <c r="AE40" s="442">
        <v>1.1254329274917927E-2</v>
      </c>
      <c r="AF40" s="442">
        <v>2.6928339081423731E-2</v>
      </c>
      <c r="AG40" s="442">
        <v>5.6959408291617906E-2</v>
      </c>
      <c r="AH40" s="442">
        <v>3.572777257077716E-2</v>
      </c>
      <c r="AI40" s="442">
        <v>2.4962446762537775E-2</v>
      </c>
      <c r="AJ40" s="442">
        <v>1.9473636202226113E-2</v>
      </c>
      <c r="AK40" s="442">
        <v>3.2203284078925677E-2</v>
      </c>
      <c r="AL40" s="442">
        <v>1.045118328821049</v>
      </c>
      <c r="AM40" s="442">
        <v>1.6322158421767503E-2</v>
      </c>
      <c r="AN40" s="442">
        <v>1.5449858538879367E-2</v>
      </c>
      <c r="AO40" s="442">
        <v>2.2707782908451862E-2</v>
      </c>
      <c r="AP40" s="318">
        <f t="shared" si="0"/>
        <v>1.7843342934600663</v>
      </c>
    </row>
    <row r="41" spans="1:42" ht="12.5" x14ac:dyDescent="0.2">
      <c r="A41" s="286">
        <v>37</v>
      </c>
      <c r="B41" s="283" t="s">
        <v>42</v>
      </c>
      <c r="C41" s="442">
        <v>4.1131291670744865E-5</v>
      </c>
      <c r="D41" s="442">
        <v>2.5271658476922273E-5</v>
      </c>
      <c r="E41" s="442">
        <v>3.2211158759152059E-5</v>
      </c>
      <c r="F41" s="442">
        <v>4.5221997956754573E-5</v>
      </c>
      <c r="G41" s="442">
        <v>1.1816037431692367E-4</v>
      </c>
      <c r="H41" s="442">
        <v>3.9178135910533143E-5</v>
      </c>
      <c r="I41" s="442">
        <v>4.6307194980050608E-5</v>
      </c>
      <c r="J41" s="442">
        <v>8.9901095414035023E-5</v>
      </c>
      <c r="K41" s="442">
        <v>1.621469896641986E-5</v>
      </c>
      <c r="L41" s="442">
        <v>3.3531091743264503E-5</v>
      </c>
      <c r="M41" s="442">
        <v>4.557760970165902E-5</v>
      </c>
      <c r="N41" s="442">
        <v>4.3993504702608018E-5</v>
      </c>
      <c r="O41" s="442">
        <v>2.9420840735463171E-5</v>
      </c>
      <c r="P41" s="442">
        <v>3.5338445073512977E-5</v>
      </c>
      <c r="Q41" s="442">
        <v>9.1699055018504974E-5</v>
      </c>
      <c r="R41" s="442">
        <v>9.9021240168886568E-5</v>
      </c>
      <c r="S41" s="442">
        <v>1.0234175525702967E-4</v>
      </c>
      <c r="T41" s="442">
        <v>3.4675289142491047E-5</v>
      </c>
      <c r="U41" s="442">
        <v>9.7875935161560054E-5</v>
      </c>
      <c r="V41" s="442">
        <v>1.0141113259193768E-4</v>
      </c>
      <c r="W41" s="442">
        <v>6.9053495070683116E-5</v>
      </c>
      <c r="X41" s="442">
        <v>1.0689674761366819E-4</v>
      </c>
      <c r="Y41" s="442">
        <v>1.6535876267171845E-4</v>
      </c>
      <c r="Z41" s="442">
        <v>3.8062422812530155E-5</v>
      </c>
      <c r="AA41" s="442">
        <v>2.468243723549066E-4</v>
      </c>
      <c r="AB41" s="442">
        <v>4.5242083825402238E-5</v>
      </c>
      <c r="AC41" s="442">
        <v>4.5669408817484416E-4</v>
      </c>
      <c r="AD41" s="442">
        <v>1.5848430521108779E-4</v>
      </c>
      <c r="AE41" s="442">
        <v>2.5709108777035916E-4</v>
      </c>
      <c r="AF41" s="442">
        <v>5.6947917162088581E-4</v>
      </c>
      <c r="AG41" s="442">
        <v>1.2238612553129291E-3</v>
      </c>
      <c r="AH41" s="442">
        <v>2.7401422242079548E-4</v>
      </c>
      <c r="AI41" s="442">
        <v>1.5046772448603291E-3</v>
      </c>
      <c r="AJ41" s="442">
        <v>5.9428388383078639E-3</v>
      </c>
      <c r="AK41" s="442">
        <v>1.3167629941124581E-3</v>
      </c>
      <c r="AL41" s="442">
        <v>4.7725644286556346E-4</v>
      </c>
      <c r="AM41" s="442">
        <v>1.0070912393845255</v>
      </c>
      <c r="AN41" s="442">
        <v>2.4410517906559015E-4</v>
      </c>
      <c r="AO41" s="442">
        <v>7.5402196817924219E-4</v>
      </c>
      <c r="AP41" s="318">
        <f t="shared" si="0"/>
        <v>1.0213564256043455</v>
      </c>
    </row>
    <row r="42" spans="1:42" ht="12.5" x14ac:dyDescent="0.2">
      <c r="A42" s="287">
        <v>38</v>
      </c>
      <c r="B42" s="272" t="s">
        <v>283</v>
      </c>
      <c r="C42" s="442">
        <v>1.4452073884559144E-3</v>
      </c>
      <c r="D42" s="442">
        <v>7.5908346942376743E-5</v>
      </c>
      <c r="E42" s="442">
        <v>1.1696270215786105E-4</v>
      </c>
      <c r="F42" s="442">
        <v>1.5337881868149068E-3</v>
      </c>
      <c r="G42" s="442">
        <v>6.3824647570147493E-4</v>
      </c>
      <c r="H42" s="442">
        <v>5.5772298650804547E-4</v>
      </c>
      <c r="I42" s="442">
        <v>8.1315251920262212E-4</v>
      </c>
      <c r="J42" s="442">
        <v>4.5123887913009193E-4</v>
      </c>
      <c r="K42" s="442">
        <v>1.5772926836338727E-4</v>
      </c>
      <c r="L42" s="442">
        <v>2.9467194399626667E-4</v>
      </c>
      <c r="M42" s="442">
        <v>1.037133189836837E-3</v>
      </c>
      <c r="N42" s="442">
        <v>1.7291520125280616E-4</v>
      </c>
      <c r="O42" s="442">
        <v>6.355824554521572E-4</v>
      </c>
      <c r="P42" s="442">
        <v>4.2662154576234538E-4</v>
      </c>
      <c r="Q42" s="442">
        <v>4.7453940636166844E-4</v>
      </c>
      <c r="R42" s="442">
        <v>6.7560172865372683E-4</v>
      </c>
      <c r="S42" s="442">
        <v>8.6022438384408264E-4</v>
      </c>
      <c r="T42" s="442">
        <v>8.1274002424672133E-4</v>
      </c>
      <c r="U42" s="442">
        <v>6.8960709973041919E-4</v>
      </c>
      <c r="V42" s="442">
        <v>6.1647065960449758E-4</v>
      </c>
      <c r="W42" s="442">
        <v>5.7907028782787308E-4</v>
      </c>
      <c r="X42" s="442">
        <v>8.5666871864233606E-4</v>
      </c>
      <c r="Y42" s="442">
        <v>6.9576052091753124E-4</v>
      </c>
      <c r="Z42" s="442">
        <v>1.8609553585878096E-4</v>
      </c>
      <c r="AA42" s="442">
        <v>8.803060335398601E-4</v>
      </c>
      <c r="AB42" s="442">
        <v>2.0816722212496958E-3</v>
      </c>
      <c r="AC42" s="442">
        <v>1.4608038013580913E-3</v>
      </c>
      <c r="AD42" s="442">
        <v>2.4292540001601051E-3</v>
      </c>
      <c r="AE42" s="442">
        <v>3.0452217977905638E-4</v>
      </c>
      <c r="AF42" s="442">
        <v>1.2706838385900597E-3</v>
      </c>
      <c r="AG42" s="442">
        <v>2.1387863888589313E-3</v>
      </c>
      <c r="AH42" s="442">
        <v>1.9273437738243412E-3</v>
      </c>
      <c r="AI42" s="442">
        <v>2.1891976737483314E-3</v>
      </c>
      <c r="AJ42" s="442">
        <v>1.1494942262177032E-3</v>
      </c>
      <c r="AK42" s="442">
        <v>3.2384873732625315E-3</v>
      </c>
      <c r="AL42" s="442">
        <v>1.0313453209318251E-3</v>
      </c>
      <c r="AM42" s="442">
        <v>1.3558297500127921E-3</v>
      </c>
      <c r="AN42" s="442">
        <v>1.000698438942595</v>
      </c>
      <c r="AO42" s="442">
        <v>9.3063089385891614E-4</v>
      </c>
      <c r="AP42" s="318">
        <f t="shared" si="0"/>
        <v>1.036959824979393</v>
      </c>
    </row>
    <row r="43" spans="1:42" ht="12.5" x14ac:dyDescent="0.2">
      <c r="A43" s="287">
        <v>39</v>
      </c>
      <c r="B43" s="272" t="s">
        <v>284</v>
      </c>
      <c r="C43" s="442">
        <v>3.7098317551798385E-4</v>
      </c>
      <c r="D43" s="442">
        <v>8.4949087510309887E-4</v>
      </c>
      <c r="E43" s="442">
        <v>1.3893938697474881E-3</v>
      </c>
      <c r="F43" s="442">
        <v>1.2997322722365671E-3</v>
      </c>
      <c r="G43" s="442">
        <v>5.6467673872249481E-4</v>
      </c>
      <c r="H43" s="442">
        <v>3.5307632650148922E-4</v>
      </c>
      <c r="I43" s="442">
        <v>3.1591351747192286E-4</v>
      </c>
      <c r="J43" s="442">
        <v>1.950994500562412E-4</v>
      </c>
      <c r="K43" s="442">
        <v>1.899333829157544E-4</v>
      </c>
      <c r="L43" s="442">
        <v>2.1548898557113122E-4</v>
      </c>
      <c r="M43" s="442">
        <v>7.8023907428339146E-4</v>
      </c>
      <c r="N43" s="442">
        <v>3.6046526002366923E-4</v>
      </c>
      <c r="O43" s="442">
        <v>4.6136565816587563E-4</v>
      </c>
      <c r="P43" s="442">
        <v>3.8216385234988358E-4</v>
      </c>
      <c r="Q43" s="442">
        <v>6.9337997273267928E-4</v>
      </c>
      <c r="R43" s="442">
        <v>5.7029985490832243E-4</v>
      </c>
      <c r="S43" s="442">
        <v>3.1300273295442382E-4</v>
      </c>
      <c r="T43" s="442">
        <v>1.876619888081311E-4</v>
      </c>
      <c r="U43" s="442">
        <v>3.082115422346545E-4</v>
      </c>
      <c r="V43" s="442">
        <v>2.2047679315130605E-4</v>
      </c>
      <c r="W43" s="442">
        <v>2.0164286798008909E-4</v>
      </c>
      <c r="X43" s="442">
        <v>3.0358319418274428E-4</v>
      </c>
      <c r="Y43" s="442">
        <v>1.2355040466667869E-3</v>
      </c>
      <c r="Z43" s="442">
        <v>3.6065636356055498E-4</v>
      </c>
      <c r="AA43" s="442">
        <v>9.3991615215454553E-4</v>
      </c>
      <c r="AB43" s="442">
        <v>1.9448801230119207E-3</v>
      </c>
      <c r="AC43" s="442">
        <v>7.4621797497757532E-4</v>
      </c>
      <c r="AD43" s="442">
        <v>7.1864442442359116E-4</v>
      </c>
      <c r="AE43" s="442">
        <v>2.0756184623863192E-4</v>
      </c>
      <c r="AF43" s="442">
        <v>9.5945392923367631E-4</v>
      </c>
      <c r="AG43" s="442">
        <v>5.3349759366687322E-4</v>
      </c>
      <c r="AH43" s="442">
        <v>3.8630501760891724E-4</v>
      </c>
      <c r="AI43" s="442">
        <v>1.1246278246745103E-3</v>
      </c>
      <c r="AJ43" s="442">
        <v>3.9992233006426117E-4</v>
      </c>
      <c r="AK43" s="442">
        <v>8.2084616021213769E-4</v>
      </c>
      <c r="AL43" s="442">
        <v>3.8802138553323972E-4</v>
      </c>
      <c r="AM43" s="442">
        <v>4.6547554267914758E-4</v>
      </c>
      <c r="AN43" s="442">
        <v>4.4169762988045228E-4</v>
      </c>
      <c r="AO43" s="442">
        <v>1.0002243324086166</v>
      </c>
      <c r="AP43" s="318">
        <f t="shared" si="0"/>
        <v>2.2199509730206166E-2</v>
      </c>
    </row>
    <row r="44" spans="1:42" ht="12.5" x14ac:dyDescent="0.2">
      <c r="A44" s="319">
        <v>40</v>
      </c>
      <c r="B44" s="320" t="s">
        <v>43</v>
      </c>
      <c r="C44" s="321">
        <f t="shared" ref="C44:AO44" si="1">SUM(C5:C42)</f>
        <v>1.1257185882898164</v>
      </c>
      <c r="D44" s="322">
        <f t="shared" si="1"/>
        <v>1.0863741208404478</v>
      </c>
      <c r="E44" s="322">
        <f t="shared" si="1"/>
        <v>1.1061802251035064</v>
      </c>
      <c r="F44" s="322">
        <f t="shared" si="1"/>
        <v>1.124426988927272</v>
      </c>
      <c r="G44" s="322">
        <f t="shared" si="1"/>
        <v>1.1509990032723629</v>
      </c>
      <c r="H44" s="322">
        <f t="shared" si="1"/>
        <v>1.1021003528863815</v>
      </c>
      <c r="I44" s="322">
        <f t="shared" si="1"/>
        <v>1.1335200471516149</v>
      </c>
      <c r="J44" s="322">
        <f t="shared" si="1"/>
        <v>1.0913586601577572</v>
      </c>
      <c r="K44" s="322">
        <f t="shared" si="1"/>
        <v>1.1214880387926724</v>
      </c>
      <c r="L44" s="322">
        <f t="shared" si="1"/>
        <v>1.0883855160057432</v>
      </c>
      <c r="M44" s="322">
        <f t="shared" si="1"/>
        <v>1.1333734768644264</v>
      </c>
      <c r="N44" s="322">
        <f t="shared" si="1"/>
        <v>1.2165130454588815</v>
      </c>
      <c r="O44" s="322">
        <f t="shared" si="1"/>
        <v>1.113170530059131</v>
      </c>
      <c r="P44" s="322">
        <f t="shared" si="1"/>
        <v>1.1550967237553618</v>
      </c>
      <c r="Q44" s="322">
        <f t="shared" si="1"/>
        <v>1.1271141527054827</v>
      </c>
      <c r="R44" s="322">
        <f t="shared" si="1"/>
        <v>1.1092592990654064</v>
      </c>
      <c r="S44" s="322">
        <f t="shared" si="1"/>
        <v>1.1273192583221894</v>
      </c>
      <c r="T44" s="322">
        <f t="shared" si="1"/>
        <v>1.0950861417164086</v>
      </c>
      <c r="U44" s="322">
        <f t="shared" si="1"/>
        <v>1.1326322155678727</v>
      </c>
      <c r="V44" s="322">
        <f t="shared" si="1"/>
        <v>1.1120019686826978</v>
      </c>
      <c r="W44" s="322">
        <f t="shared" si="1"/>
        <v>1.1415162867057904</v>
      </c>
      <c r="X44" s="322">
        <f t="shared" si="1"/>
        <v>1.1366433665312008</v>
      </c>
      <c r="Y44" s="322">
        <f t="shared" si="1"/>
        <v>1.1427027916317487</v>
      </c>
      <c r="Z44" s="322">
        <f t="shared" si="1"/>
        <v>1.1534296736718923</v>
      </c>
      <c r="AA44" s="322">
        <f t="shared" si="1"/>
        <v>1.2775356750834135</v>
      </c>
      <c r="AB44" s="322">
        <f t="shared" si="1"/>
        <v>1.1109900574400293</v>
      </c>
      <c r="AC44" s="322">
        <f t="shared" si="1"/>
        <v>1.1277051097980688</v>
      </c>
      <c r="AD44" s="322">
        <f t="shared" si="1"/>
        <v>1.1563146518184659</v>
      </c>
      <c r="AE44" s="322">
        <f t="shared" si="1"/>
        <v>1.0888804937351337</v>
      </c>
      <c r="AF44" s="322">
        <f t="shared" si="1"/>
        <v>1.1321987985771831</v>
      </c>
      <c r="AG44" s="322">
        <f t="shared" si="1"/>
        <v>1.2384426365915095</v>
      </c>
      <c r="AH44" s="322">
        <f t="shared" si="1"/>
        <v>1.134552855306636</v>
      </c>
      <c r="AI44" s="322">
        <f t="shared" si="1"/>
        <v>1.106655543607296</v>
      </c>
      <c r="AJ44" s="322">
        <f t="shared" si="1"/>
        <v>1.1473225407261225</v>
      </c>
      <c r="AK44" s="322">
        <f t="shared" si="1"/>
        <v>1.1636394655510662</v>
      </c>
      <c r="AL44" s="322">
        <f t="shared" si="1"/>
        <v>1.1244015109672874</v>
      </c>
      <c r="AM44" s="322">
        <f t="shared" si="1"/>
        <v>1.1904126183288835</v>
      </c>
      <c r="AN44" s="322">
        <f t="shared" si="1"/>
        <v>1.5702716204632479</v>
      </c>
      <c r="AO44" s="322">
        <f t="shared" si="1"/>
        <v>0.41639444406057063</v>
      </c>
      <c r="AP44" s="323">
        <f t="shared" si="0"/>
        <v>43.595734050160409</v>
      </c>
    </row>
    <row r="45" spans="1:42" ht="13" x14ac:dyDescent="0.2">
      <c r="A45" s="56" t="s">
        <v>486</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C42"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489</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178</v>
      </c>
      <c r="B2" s="326" t="s">
        <v>351</v>
      </c>
      <c r="C2" s="327"/>
      <c r="D2" s="327"/>
      <c r="E2" s="327" t="s">
        <v>178</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490</v>
      </c>
      <c r="AR2" s="327"/>
    </row>
    <row r="3" spans="1:44" x14ac:dyDescent="0.2">
      <c r="A3" s="460" t="s">
        <v>491</v>
      </c>
      <c r="B3" s="461"/>
      <c r="C3" s="330" t="s">
        <v>492</v>
      </c>
      <c r="D3" s="331" t="s">
        <v>133</v>
      </c>
      <c r="E3" s="332" t="s">
        <v>493</v>
      </c>
      <c r="F3" s="331" t="s">
        <v>494</v>
      </c>
      <c r="G3" s="333" t="s">
        <v>495</v>
      </c>
      <c r="H3" s="332" t="s">
        <v>496</v>
      </c>
      <c r="I3" s="332" t="s">
        <v>497</v>
      </c>
      <c r="J3" s="331" t="s">
        <v>498</v>
      </c>
      <c r="K3" s="333" t="s">
        <v>499</v>
      </c>
      <c r="L3" s="332" t="s">
        <v>500</v>
      </c>
      <c r="M3" s="332" t="s">
        <v>501</v>
      </c>
      <c r="N3" s="331" t="s">
        <v>502</v>
      </c>
      <c r="O3" s="333" t="s">
        <v>503</v>
      </c>
      <c r="P3" s="331" t="s">
        <v>504</v>
      </c>
      <c r="Q3" s="333" t="s">
        <v>505</v>
      </c>
      <c r="R3" s="332" t="s">
        <v>506</v>
      </c>
      <c r="S3" s="332" t="s">
        <v>507</v>
      </c>
      <c r="T3" s="331" t="s">
        <v>508</v>
      </c>
      <c r="U3" s="333" t="s">
        <v>509</v>
      </c>
      <c r="V3" s="332" t="s">
        <v>510</v>
      </c>
      <c r="W3" s="332" t="s">
        <v>511</v>
      </c>
      <c r="X3" s="331" t="s">
        <v>512</v>
      </c>
      <c r="Y3" s="333" t="s">
        <v>513</v>
      </c>
      <c r="Z3" s="332" t="s">
        <v>514</v>
      </c>
      <c r="AA3" s="332" t="s">
        <v>515</v>
      </c>
      <c r="AB3" s="331" t="s">
        <v>516</v>
      </c>
      <c r="AC3" s="333" t="s">
        <v>517</v>
      </c>
      <c r="AD3" s="332" t="s">
        <v>518</v>
      </c>
      <c r="AE3" s="332" t="s">
        <v>519</v>
      </c>
      <c r="AF3" s="331" t="s">
        <v>520</v>
      </c>
      <c r="AG3" s="333" t="s">
        <v>521</v>
      </c>
      <c r="AH3" s="332" t="s">
        <v>522</v>
      </c>
      <c r="AI3" s="332" t="s">
        <v>523</v>
      </c>
      <c r="AJ3" s="331" t="s">
        <v>524</v>
      </c>
      <c r="AK3" s="333" t="s">
        <v>525</v>
      </c>
      <c r="AL3" s="332" t="s">
        <v>526</v>
      </c>
      <c r="AM3" s="332" t="s">
        <v>527</v>
      </c>
      <c r="AN3" s="331" t="s">
        <v>528</v>
      </c>
      <c r="AO3" s="333" t="s">
        <v>529</v>
      </c>
      <c r="AP3" s="332" t="s">
        <v>530</v>
      </c>
      <c r="AQ3" s="332" t="s">
        <v>531</v>
      </c>
      <c r="AR3" s="334" t="s">
        <v>532</v>
      </c>
    </row>
    <row r="4" spans="1:44" x14ac:dyDescent="0.2">
      <c r="A4" s="335"/>
      <c r="B4" s="336"/>
      <c r="C4" s="337" t="s">
        <v>533</v>
      </c>
      <c r="D4" s="338" t="s">
        <v>533</v>
      </c>
      <c r="E4" s="339" t="s">
        <v>533</v>
      </c>
      <c r="F4" s="338" t="s">
        <v>533</v>
      </c>
      <c r="G4" s="340" t="s">
        <v>533</v>
      </c>
      <c r="H4" s="339" t="s">
        <v>533</v>
      </c>
      <c r="I4" s="339" t="s">
        <v>533</v>
      </c>
      <c r="J4" s="338" t="s">
        <v>533</v>
      </c>
      <c r="K4" s="340" t="s">
        <v>533</v>
      </c>
      <c r="L4" s="339" t="s">
        <v>533</v>
      </c>
      <c r="M4" s="339" t="s">
        <v>533</v>
      </c>
      <c r="N4" s="338" t="s">
        <v>533</v>
      </c>
      <c r="O4" s="340" t="s">
        <v>533</v>
      </c>
      <c r="P4" s="338" t="s">
        <v>533</v>
      </c>
      <c r="Q4" s="340" t="s">
        <v>533</v>
      </c>
      <c r="R4" s="339" t="s">
        <v>533</v>
      </c>
      <c r="S4" s="339" t="s">
        <v>533</v>
      </c>
      <c r="T4" s="338" t="s">
        <v>533</v>
      </c>
      <c r="U4" s="340" t="s">
        <v>533</v>
      </c>
      <c r="V4" s="339" t="s">
        <v>533</v>
      </c>
      <c r="W4" s="339" t="s">
        <v>533</v>
      </c>
      <c r="X4" s="338" t="s">
        <v>533</v>
      </c>
      <c r="Y4" s="340" t="s">
        <v>533</v>
      </c>
      <c r="Z4" s="339" t="s">
        <v>533</v>
      </c>
      <c r="AA4" s="339" t="s">
        <v>533</v>
      </c>
      <c r="AB4" s="338" t="s">
        <v>533</v>
      </c>
      <c r="AC4" s="340" t="s">
        <v>533</v>
      </c>
      <c r="AD4" s="339" t="s">
        <v>533</v>
      </c>
      <c r="AE4" s="339" t="s">
        <v>533</v>
      </c>
      <c r="AF4" s="338" t="s">
        <v>533</v>
      </c>
      <c r="AG4" s="340" t="s">
        <v>533</v>
      </c>
      <c r="AH4" s="339" t="s">
        <v>533</v>
      </c>
      <c r="AI4" s="339" t="s">
        <v>533</v>
      </c>
      <c r="AJ4" s="338" t="s">
        <v>533</v>
      </c>
      <c r="AK4" s="340" t="s">
        <v>533</v>
      </c>
      <c r="AL4" s="339" t="s">
        <v>533</v>
      </c>
      <c r="AM4" s="339" t="s">
        <v>533</v>
      </c>
      <c r="AN4" s="338" t="s">
        <v>533</v>
      </c>
      <c r="AO4" s="340" t="s">
        <v>533</v>
      </c>
      <c r="AP4" s="339" t="s">
        <v>533</v>
      </c>
      <c r="AQ4" s="339" t="s">
        <v>533</v>
      </c>
      <c r="AR4" s="341" t="s">
        <v>533</v>
      </c>
    </row>
    <row r="5" spans="1:44" x14ac:dyDescent="0.2">
      <c r="A5" s="342" t="s">
        <v>264</v>
      </c>
      <c r="B5" s="343" t="s">
        <v>534</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220</v>
      </c>
      <c r="B6" s="343" t="s">
        <v>446</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221</v>
      </c>
      <c r="B7" s="343" t="s">
        <v>250</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222</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223</v>
      </c>
      <c r="B9" s="343" t="s">
        <v>191</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224</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225</v>
      </c>
      <c r="B11" s="343" t="s">
        <v>268</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226</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227</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535</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269</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270</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271</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281</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366</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192</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193</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273</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282</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385</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536</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194</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482</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537</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195</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201</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202</v>
      </c>
      <c r="B42" s="343" t="s">
        <v>283</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538</v>
      </c>
    </row>
    <row r="43" spans="1:45" x14ac:dyDescent="0.2">
      <c r="A43" s="342" t="s">
        <v>203</v>
      </c>
      <c r="B43" s="343" t="s">
        <v>284</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539</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540</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541</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178</v>
      </c>
      <c r="B48" s="326" t="s">
        <v>542</v>
      </c>
      <c r="C48" s="327"/>
      <c r="D48" s="327"/>
      <c r="E48" s="327" t="s">
        <v>178</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490</v>
      </c>
      <c r="AR48" s="327"/>
    </row>
    <row r="49" spans="1:44" ht="13.5" customHeight="1" x14ac:dyDescent="0.2">
      <c r="A49" s="460" t="s">
        <v>491</v>
      </c>
      <c r="B49" s="462"/>
      <c r="C49" s="330" t="s">
        <v>492</v>
      </c>
      <c r="D49" s="332" t="s">
        <v>133</v>
      </c>
      <c r="E49" s="332" t="s">
        <v>493</v>
      </c>
      <c r="F49" s="331" t="s">
        <v>494</v>
      </c>
      <c r="G49" s="333" t="s">
        <v>495</v>
      </c>
      <c r="H49" s="332" t="s">
        <v>496</v>
      </c>
      <c r="I49" s="332" t="s">
        <v>497</v>
      </c>
      <c r="J49" s="331" t="s">
        <v>498</v>
      </c>
      <c r="K49" s="333" t="s">
        <v>499</v>
      </c>
      <c r="L49" s="332" t="s">
        <v>500</v>
      </c>
      <c r="M49" s="332" t="s">
        <v>501</v>
      </c>
      <c r="N49" s="331" t="s">
        <v>502</v>
      </c>
      <c r="O49" s="333" t="s">
        <v>503</v>
      </c>
      <c r="P49" s="332" t="s">
        <v>504</v>
      </c>
      <c r="Q49" s="332" t="s">
        <v>505</v>
      </c>
      <c r="R49" s="331" t="s">
        <v>506</v>
      </c>
      <c r="S49" s="333" t="s">
        <v>507</v>
      </c>
      <c r="T49" s="332" t="s">
        <v>508</v>
      </c>
      <c r="U49" s="332" t="s">
        <v>509</v>
      </c>
      <c r="V49" s="331" t="s">
        <v>510</v>
      </c>
      <c r="W49" s="333" t="s">
        <v>511</v>
      </c>
      <c r="X49" s="332" t="s">
        <v>512</v>
      </c>
      <c r="Y49" s="332" t="s">
        <v>513</v>
      </c>
      <c r="Z49" s="331" t="s">
        <v>514</v>
      </c>
      <c r="AA49" s="333" t="s">
        <v>515</v>
      </c>
      <c r="AB49" s="332" t="s">
        <v>516</v>
      </c>
      <c r="AC49" s="332" t="s">
        <v>517</v>
      </c>
      <c r="AD49" s="331" t="s">
        <v>518</v>
      </c>
      <c r="AE49" s="333" t="s">
        <v>519</v>
      </c>
      <c r="AF49" s="332" t="s">
        <v>520</v>
      </c>
      <c r="AG49" s="332" t="s">
        <v>521</v>
      </c>
      <c r="AH49" s="331" t="s">
        <v>522</v>
      </c>
      <c r="AI49" s="333" t="s">
        <v>523</v>
      </c>
      <c r="AJ49" s="332" t="s">
        <v>524</v>
      </c>
      <c r="AK49" s="332" t="s">
        <v>525</v>
      </c>
      <c r="AL49" s="331" t="s">
        <v>526</v>
      </c>
      <c r="AM49" s="333" t="s">
        <v>527</v>
      </c>
      <c r="AN49" s="332" t="s">
        <v>528</v>
      </c>
      <c r="AO49" s="332" t="s">
        <v>529</v>
      </c>
      <c r="AP49" s="331" t="s">
        <v>530</v>
      </c>
      <c r="AQ49" s="333" t="s">
        <v>531</v>
      </c>
      <c r="AR49" s="334" t="s">
        <v>532</v>
      </c>
    </row>
    <row r="50" spans="1:44" ht="24" x14ac:dyDescent="0.2">
      <c r="A50" s="335"/>
      <c r="B50" s="358"/>
      <c r="C50" s="359" t="s">
        <v>543</v>
      </c>
      <c r="D50" s="360" t="s">
        <v>543</v>
      </c>
      <c r="E50" s="360" t="s">
        <v>543</v>
      </c>
      <c r="F50" s="361" t="s">
        <v>543</v>
      </c>
      <c r="G50" s="362" t="s">
        <v>543</v>
      </c>
      <c r="H50" s="360" t="s">
        <v>543</v>
      </c>
      <c r="I50" s="360" t="s">
        <v>543</v>
      </c>
      <c r="J50" s="361" t="s">
        <v>543</v>
      </c>
      <c r="K50" s="362" t="s">
        <v>543</v>
      </c>
      <c r="L50" s="360" t="s">
        <v>543</v>
      </c>
      <c r="M50" s="360" t="s">
        <v>543</v>
      </c>
      <c r="N50" s="361" t="s">
        <v>543</v>
      </c>
      <c r="O50" s="362" t="s">
        <v>543</v>
      </c>
      <c r="P50" s="360" t="s">
        <v>543</v>
      </c>
      <c r="Q50" s="360" t="s">
        <v>543</v>
      </c>
      <c r="R50" s="361" t="s">
        <v>543</v>
      </c>
      <c r="S50" s="362" t="s">
        <v>543</v>
      </c>
      <c r="T50" s="360" t="s">
        <v>543</v>
      </c>
      <c r="U50" s="360" t="s">
        <v>543</v>
      </c>
      <c r="V50" s="361" t="s">
        <v>543</v>
      </c>
      <c r="W50" s="362" t="s">
        <v>543</v>
      </c>
      <c r="X50" s="360" t="s">
        <v>543</v>
      </c>
      <c r="Y50" s="360" t="s">
        <v>543</v>
      </c>
      <c r="Z50" s="361" t="s">
        <v>543</v>
      </c>
      <c r="AA50" s="362" t="s">
        <v>543</v>
      </c>
      <c r="AB50" s="360" t="s">
        <v>543</v>
      </c>
      <c r="AC50" s="360" t="s">
        <v>543</v>
      </c>
      <c r="AD50" s="361" t="s">
        <v>543</v>
      </c>
      <c r="AE50" s="362" t="s">
        <v>543</v>
      </c>
      <c r="AF50" s="360" t="s">
        <v>543</v>
      </c>
      <c r="AG50" s="360" t="s">
        <v>543</v>
      </c>
      <c r="AH50" s="361" t="s">
        <v>543</v>
      </c>
      <c r="AI50" s="362" t="s">
        <v>543</v>
      </c>
      <c r="AJ50" s="360" t="s">
        <v>543</v>
      </c>
      <c r="AK50" s="360" t="s">
        <v>543</v>
      </c>
      <c r="AL50" s="361" t="s">
        <v>543</v>
      </c>
      <c r="AM50" s="362" t="s">
        <v>543</v>
      </c>
      <c r="AN50" s="360" t="s">
        <v>543</v>
      </c>
      <c r="AO50" s="360" t="s">
        <v>543</v>
      </c>
      <c r="AP50" s="361" t="s">
        <v>543</v>
      </c>
      <c r="AQ50" s="362" t="s">
        <v>543</v>
      </c>
      <c r="AR50" s="363" t="s">
        <v>543</v>
      </c>
    </row>
    <row r="51" spans="1:44" x14ac:dyDescent="0.2">
      <c r="A51" s="342" t="s">
        <v>264</v>
      </c>
      <c r="B51" s="326" t="s">
        <v>534</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220</v>
      </c>
      <c r="B52" s="326" t="s">
        <v>446</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221</v>
      </c>
      <c r="B53" s="326" t="s">
        <v>250</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222</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223</v>
      </c>
      <c r="B55" s="326" t="s">
        <v>191</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224</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225</v>
      </c>
      <c r="B57" s="326" t="s">
        <v>268</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226</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227</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535</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269</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270</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271</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281</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366</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192</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193</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273</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282</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385</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536</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194</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482</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537</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195</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201</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202</v>
      </c>
      <c r="B88" s="326" t="s">
        <v>283</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203</v>
      </c>
      <c r="B89" s="326" t="s">
        <v>284</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539</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538</v>
      </c>
    </row>
    <row r="91" spans="1:45" x14ac:dyDescent="0.2">
      <c r="D91" s="357" t="s">
        <v>540</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2023-08-19T07:08:03Z</dcterms:modified>
</cp:coreProperties>
</file>